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6.xml" ContentType="application/vnd.openxmlformats-officedocument.drawing+xml"/>
  <Override PartName="/xl/charts/chartEx1.xml" ContentType="application/vnd.ms-office.chartex+xml"/>
  <Override PartName="/xl/charts/style6.xml" ContentType="application/vnd.ms-office.chartstyle+xml"/>
  <Override PartName="/xl/charts/colors6.xml" ContentType="application/vnd.ms-office.chartcolorstyle+xml"/>
  <Override PartName="/xl/drawings/drawing7.xml" ContentType="application/vnd.openxmlformats-officedocument.drawing+xml"/>
  <Override PartName="/xl/charts/chart6.xml" ContentType="application/vnd.openxmlformats-officedocument.drawingml.chart+xml"/>
  <Override PartName="/xl/charts/style7.xml" ContentType="application/vnd.ms-office.chartstyle+xml"/>
  <Override PartName="/xl/charts/colors7.xml" ContentType="application/vnd.ms-office.chartcolorstyle+xml"/>
  <Override PartName="/xl/drawings/drawing8.xml" ContentType="application/vnd.openxmlformats-officedocument.drawing+xml"/>
  <Override PartName="/xl/charts/chart7.xml" ContentType="application/vnd.openxmlformats-officedocument.drawingml.chart+xml"/>
  <Override PartName="/xl/charts/style8.xml" ContentType="application/vnd.ms-office.chartstyle+xml"/>
  <Override PartName="/xl/charts/colors8.xml" ContentType="application/vnd.ms-office.chartcolorstyle+xml"/>
  <Override PartName="/xl/drawings/drawing9.xml" ContentType="application/vnd.openxmlformats-officedocument.drawing+xml"/>
  <Override PartName="/xl/charts/chart8.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0.xml" ContentType="application/vnd.openxmlformats-officedocument.drawing+xml"/>
  <Override PartName="/xl/charts/chartEx2.xml" ContentType="application/vnd.ms-office.chartex+xml"/>
  <Override PartName="/xl/charts/style10.xml" ContentType="application/vnd.ms-office.chartstyle+xml"/>
  <Override PartName="/xl/charts/colors10.xml" ContentType="application/vnd.ms-office.chartcolorstyle+xml"/>
  <Override PartName="/xl/charts/chart9.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1.xml" ContentType="application/vnd.openxmlformats-officedocument.drawing+xml"/>
  <Override PartName="/xl/charts/chart10.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2.xml" ContentType="application/vnd.openxmlformats-officedocument.drawing+xml"/>
  <Override PartName="/xl/charts/chart11.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3.xml" ContentType="application/vnd.openxmlformats-officedocument.drawing+xml"/>
  <Override PartName="/xl/charts/chart12.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4.xml" ContentType="application/vnd.openxmlformats-officedocument.drawing+xml"/>
  <Override PartName="/xl/charts/chart13.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5.xml" ContentType="application/vnd.openxmlformats-officedocument.drawing+xml"/>
  <Override PartName="/xl/charts/chart14.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6.xml" ContentType="application/vnd.openxmlformats-officedocument.drawing+xml"/>
  <Override PartName="/xl/charts/chart15.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17.xml" ContentType="application/vnd.openxmlformats-officedocument.drawing+xml"/>
  <Override PartName="/xl/charts/chart16.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8.xml" ContentType="application/vnd.openxmlformats-officedocument.drawing+xml"/>
  <Override PartName="/xl/drawings/drawing19.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charts/chart17.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20.xml" ContentType="application/vnd.openxmlformats-officedocument.drawing+xml"/>
  <Override PartName="/xl/tables/table2.xml" ContentType="application/vnd.openxmlformats-officedocument.spreadsheetml.table+xml"/>
  <Override PartName="/xl/comments2.xml" ContentType="application/vnd.openxmlformats-officedocument.spreadsheetml.comments+xml"/>
  <Override PartName="/xl/charts/chart18.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21.xml" ContentType="application/vnd.openxmlformats-officedocument.drawing+xml"/>
  <Override PartName="/xl/tables/table3.xml" ContentType="application/vnd.openxmlformats-officedocument.spreadsheetml.table+xml"/>
  <Override PartName="/xl/comments3.xml" ContentType="application/vnd.openxmlformats-officedocument.spreadsheetml.comments+xml"/>
  <Override PartName="/xl/charts/chart19.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22.xml" ContentType="application/vnd.openxmlformats-officedocument.drawing+xml"/>
  <Override PartName="/xl/comments4.xml" ContentType="application/vnd.openxmlformats-officedocument.spreadsheetml.comments+xml"/>
  <Override PartName="/xl/drawings/drawing23.xml" ContentType="application/vnd.openxmlformats-officedocument.drawing+xml"/>
  <Override PartName="/xl/charts/chart20.xml" ContentType="application/vnd.openxmlformats-officedocument.drawingml.chart+xml"/>
  <Override PartName="/xl/charts/style22.xml" ContentType="application/vnd.ms-office.chartstyle+xml"/>
  <Override PartName="/xl/charts/colors22.xml" ContentType="application/vnd.ms-office.chartcolorstyle+xml"/>
  <Override PartName="/xl/charts/chartEx3.xml" ContentType="application/vnd.ms-office.chartex+xml"/>
  <Override PartName="/xl/charts/style23.xml" ContentType="application/vnd.ms-office.chartstyle+xml"/>
  <Override PartName="/xl/charts/colors2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codeName="ThisWorkbook"/>
  <mc:AlternateContent xmlns:mc="http://schemas.openxmlformats.org/markup-compatibility/2006">
    <mc:Choice Requires="x15">
      <x15ac:absPath xmlns:x15ac="http://schemas.microsoft.com/office/spreadsheetml/2010/11/ac" url="F:\2025\PLANES\INTITUCIONAL\SEGUIMIENTO\"/>
    </mc:Choice>
  </mc:AlternateContent>
  <xr:revisionPtr revIDLastSave="0" documentId="13_ncr:1_{CC975C5A-FC50-4033-80A4-AC91269690EC}" xr6:coauthVersionLast="47" xr6:coauthVersionMax="47" xr10:uidLastSave="{00000000-0000-0000-0000-000000000000}"/>
  <bookViews>
    <workbookView xWindow="-120" yWindow="-120" windowWidth="29040" windowHeight="15720" tabRatio="769" activeTab="8" xr2:uid="{00000000-000D-0000-FFFF-FFFF00000000}"/>
  </bookViews>
  <sheets>
    <sheet name="plan de trabajo- plane (2)" sheetId="22" r:id="rId1"/>
    <sheet name="Prevesion rec Humano " sheetId="11" r:id="rId2"/>
    <sheet name="talento Humano " sheetId="10" r:id="rId3"/>
    <sheet name="cpacitacion " sheetId="13" r:id="rId4"/>
    <sheet name="bienestar " sheetId="12" r:id="rId5"/>
    <sheet name="seguridad y sal (2)" sheetId="42" r:id="rId6"/>
    <sheet name="Plan de adquisicion " sheetId="9" r:id="rId7"/>
    <sheet name="archivo" sheetId="15" r:id="rId8"/>
    <sheet name="anticorrupcion " sheetId="16" r:id="rId9"/>
    <sheet name="COMUNICACION TIC 2025" sheetId="38" r:id="rId10"/>
    <sheet name="PETI 2025" sheetId="41" r:id="rId11"/>
    <sheet name="TRAT RIE SEG TIC 2025" sheetId="40" r:id="rId12"/>
    <sheet name="SEG PRIVACIDAD TIC 2025" sheetId="39" r:id="rId13"/>
    <sheet name="accion" sheetId="21" r:id="rId14"/>
    <sheet name="PUEAA" sheetId="44" r:id="rId15"/>
    <sheet name="PSMV" sheetId="45" r:id="rId16"/>
    <sheet name="PGIRASA" sheetId="46" r:id="rId17"/>
    <sheet name="PIGA" sheetId="47" r:id="rId18"/>
    <sheet name="RIESGO GESTION" sheetId="29" r:id="rId19"/>
    <sheet name="RIESGO CORRUPCION" sheetId="30" r:id="rId20"/>
    <sheet name="SEGUIMIENTO RC" sheetId="33" r:id="rId21"/>
    <sheet name="RIESGO INFORMACION" sheetId="31" r:id="rId22"/>
    <sheet name="pdm" sheetId="34" r:id="rId23"/>
    <sheet name="Listas" sheetId="3" state="hidden" r:id="rId24"/>
  </sheets>
  <externalReferences>
    <externalReference r:id="rId25"/>
    <externalReference r:id="rId26"/>
    <externalReference r:id="rId27"/>
    <externalReference r:id="rId28"/>
    <externalReference r:id="rId29"/>
  </externalReferences>
  <definedNames>
    <definedName name="_xlnm._FilterDatabase" localSheetId="8" hidden="1">'anticorrupcion '!$A$6:$V$27</definedName>
    <definedName name="_xlchart.v2.0" hidden="1">'COMUNICACION TIC 2025'!$C$29:$E$29</definedName>
    <definedName name="_xlchart.v2.1" hidden="1">'COMUNICACION TIC 2025'!$C$30:$E$30</definedName>
    <definedName name="_xlchart.v2.2" hidden="1">pdm!$H$32:$K$32</definedName>
    <definedName name="_xlchart.v2.3" hidden="1">pdm!$H$33:$K$33</definedName>
    <definedName name="_xlnm.Print_Area" localSheetId="19">'RIESGO CORRUPCION'!$B$4:$AB$22</definedName>
    <definedName name="_xlnm.Print_Area" localSheetId="18">'RIESGO GESTION'!$C$1:$X$20</definedName>
    <definedName name="_xlnm.Print_Area" localSheetId="20">'SEGUIMIENTO RC'!$B$10:$T$30</definedName>
    <definedName name="AUTOMATIZACION" localSheetId="13">#REF!</definedName>
    <definedName name="AUTOMATIZACION" localSheetId="8">#REF!</definedName>
    <definedName name="AUTOMATIZACION" localSheetId="7">#REF!</definedName>
    <definedName name="AUTOMATIZACION" localSheetId="4">#REF!</definedName>
    <definedName name="AUTOMATIZACION" localSheetId="9">#REF!</definedName>
    <definedName name="AUTOMATIZACION" localSheetId="3">#REF!</definedName>
    <definedName name="AUTOMATIZACION" localSheetId="22">#REF!</definedName>
    <definedName name="AUTOMATIZACION" localSheetId="10">#REF!</definedName>
    <definedName name="AUTOMATIZACION" localSheetId="16">#REF!</definedName>
    <definedName name="AUTOMATIZACION" localSheetId="17">#REF!</definedName>
    <definedName name="AUTOMATIZACION" localSheetId="6">#REF!</definedName>
    <definedName name="AUTOMATIZACION" localSheetId="1">#REF!</definedName>
    <definedName name="AUTOMATIZACION" localSheetId="15">#REF!</definedName>
    <definedName name="AUTOMATIZACION" localSheetId="14">#REF!</definedName>
    <definedName name="AUTOMATIZACION" localSheetId="12">#REF!</definedName>
    <definedName name="AUTOMATIZACION" localSheetId="5">#REF!</definedName>
    <definedName name="AUTOMATIZACION" localSheetId="2">#REF!</definedName>
    <definedName name="AUTOMATIZACION" localSheetId="11">#REF!</definedName>
    <definedName name="AUTOMATIZACION">#REF!</definedName>
    <definedName name="Casi_seguro" localSheetId="13">'[1]3. PROBABILIDAD'!#REF!</definedName>
    <definedName name="Casi_seguro" localSheetId="8">'[1]3. PROBABILIDAD'!#REF!</definedName>
    <definedName name="Casi_seguro" localSheetId="7">'[1]3. PROBABILIDAD'!#REF!</definedName>
    <definedName name="Casi_seguro" localSheetId="4">'[1]3. PROBABILIDAD'!#REF!</definedName>
    <definedName name="Casi_seguro" localSheetId="9">'[1]3. PROBABILIDAD'!#REF!</definedName>
    <definedName name="Casi_seguro" localSheetId="3">'[1]3. PROBABILIDAD'!#REF!</definedName>
    <definedName name="Casi_seguro" localSheetId="22">'[1]3. PROBABILIDAD'!#REF!</definedName>
    <definedName name="Casi_seguro" localSheetId="10">'[1]3. PROBABILIDAD'!#REF!</definedName>
    <definedName name="Casi_seguro" localSheetId="16">'[1]3. PROBABILIDAD'!#REF!</definedName>
    <definedName name="Casi_seguro" localSheetId="17">'[1]3. PROBABILIDAD'!#REF!</definedName>
    <definedName name="Casi_seguro" localSheetId="6">'[1]3. PROBABILIDAD'!#REF!</definedName>
    <definedName name="Casi_seguro" localSheetId="1">'[1]3. PROBABILIDAD'!#REF!</definedName>
    <definedName name="Casi_seguro" localSheetId="15">'[1]3. PROBABILIDAD'!#REF!</definedName>
    <definedName name="Casi_seguro" localSheetId="14">'[1]3. PROBABILIDAD'!#REF!</definedName>
    <definedName name="Casi_seguro" localSheetId="12">'[1]3. PROBABILIDAD'!#REF!</definedName>
    <definedName name="Casi_seguro" localSheetId="5">'[1]3. PROBABILIDAD'!#REF!</definedName>
    <definedName name="Casi_seguro" localSheetId="2">'[1]3. PROBABILIDAD'!#REF!</definedName>
    <definedName name="Casi_seguro" localSheetId="11">'[1]3. PROBABILIDAD'!#REF!</definedName>
    <definedName name="Casi_seguro">'[1]3. PROBABILIDAD'!#REF!</definedName>
    <definedName name="CONFIDENCIALIDAD" localSheetId="13">'[1]4. IMPACTO GESTIÓN Y E'!#REF!</definedName>
    <definedName name="CONFIDENCIALIDAD" localSheetId="8">'[1]4. IMPACTO GESTIÓN Y E'!#REF!</definedName>
    <definedName name="CONFIDENCIALIDAD" localSheetId="7">'[1]4. IMPACTO GESTIÓN Y E'!#REF!</definedName>
    <definedName name="CONFIDENCIALIDAD" localSheetId="4">'[1]4. IMPACTO GESTIÓN Y E'!#REF!</definedName>
    <definedName name="CONFIDENCIALIDAD" localSheetId="9">'[1]4. IMPACTO GESTIÓN Y E'!#REF!</definedName>
    <definedName name="CONFIDENCIALIDAD" localSheetId="3">'[1]4. IMPACTO GESTIÓN Y E'!#REF!</definedName>
    <definedName name="CONFIDENCIALIDAD" localSheetId="22">'[1]4. IMPACTO GESTIÓN Y E'!#REF!</definedName>
    <definedName name="CONFIDENCIALIDAD" localSheetId="10">'[1]4. IMPACTO GESTIÓN Y E'!#REF!</definedName>
    <definedName name="CONFIDENCIALIDAD" localSheetId="16">'[1]4. IMPACTO GESTIÓN Y E'!#REF!</definedName>
    <definedName name="CONFIDENCIALIDAD" localSheetId="17">'[1]4. IMPACTO GESTIÓN Y E'!#REF!</definedName>
    <definedName name="CONFIDENCIALIDAD" localSheetId="6">'[1]4. IMPACTO GESTIÓN Y E'!#REF!</definedName>
    <definedName name="CONFIDENCIALIDAD" localSheetId="1">'[1]4. IMPACTO GESTIÓN Y E'!#REF!</definedName>
    <definedName name="CONFIDENCIALIDAD" localSheetId="15">'[1]4. IMPACTO GESTIÓN Y E'!#REF!</definedName>
    <definedName name="CONFIDENCIALIDAD" localSheetId="14">'[1]4. IMPACTO GESTIÓN Y E'!#REF!</definedName>
    <definedName name="CONFIDENCIALIDAD" localSheetId="12">'[1]4. IMPACTO GESTIÓN Y E'!#REF!</definedName>
    <definedName name="CONFIDENCIALIDAD" localSheetId="5">'[1]4. IMPACTO GESTIÓN Y E'!#REF!</definedName>
    <definedName name="CONFIDENCIALIDAD" localSheetId="2">'[1]4. IMPACTO GESTIÓN Y E'!#REF!</definedName>
    <definedName name="CONFIDENCIALIDAD" localSheetId="11">'[1]4. IMPACTO GESTIÓN Y E'!#REF!</definedName>
    <definedName name="CONFIDENCIALIDAD">'[1]4. IMPACTO GESTIÓN Y E'!#REF!</definedName>
    <definedName name="CONFIDENCIALIDAD_DE_LA_INFORMACIÓN" localSheetId="13">'[1]4. IMPACTO GESTIÓN Y E'!#REF!</definedName>
    <definedName name="CONFIDENCIALIDAD_DE_LA_INFORMACIÓN" localSheetId="8">'[1]4. IMPACTO GESTIÓN Y E'!#REF!</definedName>
    <definedName name="CONFIDENCIALIDAD_DE_LA_INFORMACIÓN" localSheetId="7">'[1]4. IMPACTO GESTIÓN Y E'!#REF!</definedName>
    <definedName name="CONFIDENCIALIDAD_DE_LA_INFORMACIÓN" localSheetId="4">'[1]4. IMPACTO GESTIÓN Y E'!#REF!</definedName>
    <definedName name="CONFIDENCIALIDAD_DE_LA_INFORMACIÓN" localSheetId="9">'[1]4. IMPACTO GESTIÓN Y E'!#REF!</definedName>
    <definedName name="CONFIDENCIALIDAD_DE_LA_INFORMACIÓN" localSheetId="3">'[1]4. IMPACTO GESTIÓN Y E'!#REF!</definedName>
    <definedName name="CONFIDENCIALIDAD_DE_LA_INFORMACIÓN" localSheetId="22">'[1]4. IMPACTO GESTIÓN Y E'!#REF!</definedName>
    <definedName name="CONFIDENCIALIDAD_DE_LA_INFORMACIÓN" localSheetId="10">'[1]4. IMPACTO GESTIÓN Y E'!#REF!</definedName>
    <definedName name="CONFIDENCIALIDAD_DE_LA_INFORMACIÓN" localSheetId="16">'[1]4. IMPACTO GESTIÓN Y E'!#REF!</definedName>
    <definedName name="CONFIDENCIALIDAD_DE_LA_INFORMACIÓN" localSheetId="17">'[1]4. IMPACTO GESTIÓN Y E'!#REF!</definedName>
    <definedName name="CONFIDENCIALIDAD_DE_LA_INFORMACIÓN" localSheetId="6">'[1]4. IMPACTO GESTIÓN Y E'!#REF!</definedName>
    <definedName name="CONFIDENCIALIDAD_DE_LA_INFORMACIÓN" localSheetId="1">'[1]4. IMPACTO GESTIÓN Y E'!#REF!</definedName>
    <definedName name="CONFIDENCIALIDAD_DE_LA_INFORMACIÓN" localSheetId="15">'[1]4. IMPACTO GESTIÓN Y E'!#REF!</definedName>
    <definedName name="CONFIDENCIALIDAD_DE_LA_INFORMACIÓN" localSheetId="14">'[1]4. IMPACTO GESTIÓN Y E'!#REF!</definedName>
    <definedName name="CONFIDENCIALIDAD_DE_LA_INFORMACIÓN" localSheetId="12">'[1]4. IMPACTO GESTIÓN Y E'!#REF!</definedName>
    <definedName name="CONFIDENCIALIDAD_DE_LA_INFORMACIÓN" localSheetId="5">'[1]4. IMPACTO GESTIÓN Y E'!#REF!</definedName>
    <definedName name="CONFIDENCIALIDAD_DE_LA_INFORMACIÓN" localSheetId="2">'[1]4. IMPACTO GESTIÓN Y E'!#REF!</definedName>
    <definedName name="CONFIDENCIALIDAD_DE_LA_INFORMACIÓN" localSheetId="11">'[1]4. IMPACTO GESTIÓN Y E'!#REF!</definedName>
    <definedName name="CONFIDENCIALIDAD_DE_LA_INFORMACIÓN">'[1]4. IMPACTO GESTIÓN Y E'!#REF!</definedName>
    <definedName name="CONTROL" localSheetId="13">#REF!</definedName>
    <definedName name="CONTROL" localSheetId="8">#REF!</definedName>
    <definedName name="CONTROL" localSheetId="7">#REF!</definedName>
    <definedName name="CONTROL" localSheetId="4">#REF!</definedName>
    <definedName name="CONTROL" localSheetId="9">#REF!</definedName>
    <definedName name="CONTROL" localSheetId="3">#REF!</definedName>
    <definedName name="CONTROL" localSheetId="22">#REF!</definedName>
    <definedName name="CONTROL" localSheetId="10">#REF!</definedName>
    <definedName name="CONTROL" localSheetId="16">#REF!</definedName>
    <definedName name="CONTROL" localSheetId="17">#REF!</definedName>
    <definedName name="CONTROL" localSheetId="6">#REF!</definedName>
    <definedName name="CONTROL" localSheetId="1">#REF!</definedName>
    <definedName name="CONTROL" localSheetId="15">#REF!</definedName>
    <definedName name="CONTROL" localSheetId="14">#REF!</definedName>
    <definedName name="CONTROL" localSheetId="12">#REF!</definedName>
    <definedName name="CONTROL" localSheetId="5">#REF!</definedName>
    <definedName name="CONTROL" localSheetId="2">#REF!</definedName>
    <definedName name="CONTROL" localSheetId="11">#REF!</definedName>
    <definedName name="CONTROL">#REF!</definedName>
    <definedName name="Corrupción" localSheetId="13">[2]Listas!$Q$2:$Q$6</definedName>
    <definedName name="Corrupción" localSheetId="8">[2]Listas!$Q$2:$Q$6</definedName>
    <definedName name="Corrupción" localSheetId="7">[2]Listas!$Q$2:$Q$6</definedName>
    <definedName name="Corrupción" localSheetId="4">[2]Listas!$Q$2:$Q$6</definedName>
    <definedName name="Corrupción" localSheetId="9">[2]Listas!$Q$2:$Q$6</definedName>
    <definedName name="Corrupción" localSheetId="3">[2]Listas!$Q$2:$Q$6</definedName>
    <definedName name="Corrupción" localSheetId="22">[2]Listas!$Q$2:$Q$6</definedName>
    <definedName name="Corrupción" localSheetId="10">[2]Listas!$Q$2:$Q$6</definedName>
    <definedName name="Corrupción" localSheetId="16">[2]Listas!$Q$2:$Q$6</definedName>
    <definedName name="Corrupción" localSheetId="17">[2]Listas!$Q$2:$Q$6</definedName>
    <definedName name="Corrupción" localSheetId="6">[2]Listas!$Q$2:$Q$6</definedName>
    <definedName name="Corrupción" localSheetId="1">[2]Listas!$Q$2:$Q$6</definedName>
    <definedName name="Corrupción" localSheetId="15">[2]Listas!$Q$2:$Q$6</definedName>
    <definedName name="Corrupción" localSheetId="14">[2]Listas!$Q$2:$Q$6</definedName>
    <definedName name="Corrupción" localSheetId="12">[2]Listas!$Q$2:$Q$6</definedName>
    <definedName name="Corrupción" localSheetId="5">[2]Listas!$Q$2:$Q$6</definedName>
    <definedName name="Corrupción" localSheetId="2">[2]Listas!$Q$2:$Q$6</definedName>
    <definedName name="Corrupción" localSheetId="11">[2]Listas!$Q$2:$Q$6</definedName>
    <definedName name="Corrupción">Listas!#REF!</definedName>
    <definedName name="CREDIBILIDAD" localSheetId="13">'[1]4. IMPACTO GESTIÓN Y E'!#REF!</definedName>
    <definedName name="CREDIBILIDAD" localSheetId="8">'[1]4. IMPACTO GESTIÓN Y E'!#REF!</definedName>
    <definedName name="CREDIBILIDAD" localSheetId="7">'[1]4. IMPACTO GESTIÓN Y E'!#REF!</definedName>
    <definedName name="CREDIBILIDAD" localSheetId="4">'[1]4. IMPACTO GESTIÓN Y E'!#REF!</definedName>
    <definedName name="CREDIBILIDAD" localSheetId="9">'[1]4. IMPACTO GESTIÓN Y E'!#REF!</definedName>
    <definedName name="CREDIBILIDAD" localSheetId="3">'[1]4. IMPACTO GESTIÓN Y E'!#REF!</definedName>
    <definedName name="CREDIBILIDAD" localSheetId="22">'[1]4. IMPACTO GESTIÓN Y E'!#REF!</definedName>
    <definedName name="CREDIBILIDAD" localSheetId="10">'[1]4. IMPACTO GESTIÓN Y E'!#REF!</definedName>
    <definedName name="CREDIBILIDAD" localSheetId="16">'[1]4. IMPACTO GESTIÓN Y E'!#REF!</definedName>
    <definedName name="CREDIBILIDAD" localSheetId="17">'[1]4. IMPACTO GESTIÓN Y E'!#REF!</definedName>
    <definedName name="CREDIBILIDAD" localSheetId="6">'[1]4. IMPACTO GESTIÓN Y E'!#REF!</definedName>
    <definedName name="CREDIBILIDAD" localSheetId="1">'[1]4. IMPACTO GESTIÓN Y E'!#REF!</definedName>
    <definedName name="CREDIBILIDAD" localSheetId="15">'[1]4. IMPACTO GESTIÓN Y E'!#REF!</definedName>
    <definedName name="CREDIBILIDAD" localSheetId="14">'[1]4. IMPACTO GESTIÓN Y E'!#REF!</definedName>
    <definedName name="CREDIBILIDAD" localSheetId="12">'[1]4. IMPACTO GESTIÓN Y E'!#REF!</definedName>
    <definedName name="CREDIBILIDAD" localSheetId="5">'[1]4. IMPACTO GESTIÓN Y E'!#REF!</definedName>
    <definedName name="CREDIBILIDAD" localSheetId="2">'[1]4. IMPACTO GESTIÓN Y E'!#REF!</definedName>
    <definedName name="CREDIBILIDAD" localSheetId="11">'[1]4. IMPACTO GESTIÓN Y E'!#REF!</definedName>
    <definedName name="CREDIBILIDAD">'[1]4. IMPACTO GESTIÓN Y E'!#REF!</definedName>
    <definedName name="CREDIBILIDAD_O_IMAGEN" localSheetId="13">'[1]4. IMPACTO GESTIÓN Y E'!#REF!</definedName>
    <definedName name="CREDIBILIDAD_O_IMAGEN" localSheetId="8">'[1]4. IMPACTO GESTIÓN Y E'!#REF!</definedName>
    <definedName name="CREDIBILIDAD_O_IMAGEN" localSheetId="7">'[1]4. IMPACTO GESTIÓN Y E'!#REF!</definedName>
    <definedName name="CREDIBILIDAD_O_IMAGEN" localSheetId="4">'[1]4. IMPACTO GESTIÓN Y E'!#REF!</definedName>
    <definedName name="CREDIBILIDAD_O_IMAGEN" localSheetId="9">'[1]4. IMPACTO GESTIÓN Y E'!#REF!</definedName>
    <definedName name="CREDIBILIDAD_O_IMAGEN" localSheetId="3">'[1]4. IMPACTO GESTIÓN Y E'!#REF!</definedName>
    <definedName name="CREDIBILIDAD_O_IMAGEN" localSheetId="22">'[1]4. IMPACTO GESTIÓN Y E'!#REF!</definedName>
    <definedName name="CREDIBILIDAD_O_IMAGEN" localSheetId="10">'[1]4. IMPACTO GESTIÓN Y E'!#REF!</definedName>
    <definedName name="CREDIBILIDAD_O_IMAGEN" localSheetId="16">'[1]4. IMPACTO GESTIÓN Y E'!#REF!</definedName>
    <definedName name="CREDIBILIDAD_O_IMAGEN" localSheetId="17">'[1]4. IMPACTO GESTIÓN Y E'!#REF!</definedName>
    <definedName name="CREDIBILIDAD_O_IMAGEN" localSheetId="6">'[1]4. IMPACTO GESTIÓN Y E'!#REF!</definedName>
    <definedName name="CREDIBILIDAD_O_IMAGEN" localSheetId="1">'[1]4. IMPACTO GESTIÓN Y E'!#REF!</definedName>
    <definedName name="CREDIBILIDAD_O_IMAGEN" localSheetId="15">'[1]4. IMPACTO GESTIÓN Y E'!#REF!</definedName>
    <definedName name="CREDIBILIDAD_O_IMAGEN" localSheetId="14">'[1]4. IMPACTO GESTIÓN Y E'!#REF!</definedName>
    <definedName name="CREDIBILIDAD_O_IMAGEN" localSheetId="12">'[1]4. IMPACTO GESTIÓN Y E'!#REF!</definedName>
    <definedName name="CREDIBILIDAD_O_IMAGEN" localSheetId="5">'[1]4. IMPACTO GESTIÓN Y E'!#REF!</definedName>
    <definedName name="CREDIBILIDAD_O_IMAGEN" localSheetId="2">'[1]4. IMPACTO GESTIÓN Y E'!#REF!</definedName>
    <definedName name="CREDIBILIDAD_O_IMAGEN" localSheetId="11">'[1]4. IMPACTO GESTIÓN Y E'!#REF!</definedName>
    <definedName name="CREDIBILIDAD_O_IMAGEN">'[1]4. IMPACTO GESTIÓN Y E'!#REF!</definedName>
    <definedName name="CriteriosImpacto" localSheetId="13">[2]Listas!$E$2:$E$11</definedName>
    <definedName name="CriteriosImpacto" localSheetId="8">[2]Listas!$E$2:$E$11</definedName>
    <definedName name="CriteriosImpacto" localSheetId="7">[2]Listas!$E$2:$E$11</definedName>
    <definedName name="CriteriosImpacto" localSheetId="4">[2]Listas!$E$2:$E$11</definedName>
    <definedName name="CriteriosImpacto" localSheetId="9">[2]Listas!$E$2:$E$11</definedName>
    <definedName name="CriteriosImpacto" localSheetId="3">[2]Listas!$E$2:$E$11</definedName>
    <definedName name="CriteriosImpacto" localSheetId="22">[2]Listas!$E$2:$E$11</definedName>
    <definedName name="CriteriosImpacto" localSheetId="10">[2]Listas!$E$2:$E$11</definedName>
    <definedName name="CriteriosImpacto" localSheetId="16">[2]Listas!$E$2:$E$11</definedName>
    <definedName name="CriteriosImpacto" localSheetId="17">[2]Listas!$E$2:$E$11</definedName>
    <definedName name="CriteriosImpacto" localSheetId="6">[2]Listas!$E$2:$E$11</definedName>
    <definedName name="CriteriosImpacto" localSheetId="1">[2]Listas!$E$2:$E$11</definedName>
    <definedName name="CriteriosImpacto" localSheetId="15">[2]Listas!$E$2:$E$11</definedName>
    <definedName name="CriteriosImpacto" localSheetId="14">[2]Listas!$E$2:$E$11</definedName>
    <definedName name="CriteriosImpacto" localSheetId="12">[2]Listas!$E$2:$E$11</definedName>
    <definedName name="CriteriosImpacto" localSheetId="5">[2]Listas!$E$2:$E$11</definedName>
    <definedName name="CriteriosImpacto" localSheetId="2">[2]Listas!$E$2:$E$11</definedName>
    <definedName name="CriteriosImpacto" localSheetId="11">[2]Listas!$E$2:$E$11</definedName>
    <definedName name="CriteriosImpacto">Listas!#REF!</definedName>
    <definedName name="Eduardo" localSheetId="19">'RIESGO CORRUPCION'!$U$7:$Y$11</definedName>
    <definedName name="Eduardo" localSheetId="18">'RIESGO GESTION'!$AD$8:$AH$11</definedName>
    <definedName name="Eduardo" localSheetId="20">'SEGUIMIENTO RC'!$W$14:$AA$18</definedName>
    <definedName name="Eduardo" localSheetId="5">#REF!</definedName>
    <definedName name="Eduardo">#REF!</definedName>
    <definedName name="EVIDENCIA" localSheetId="13">#REF!</definedName>
    <definedName name="EVIDENCIA" localSheetId="8">#REF!</definedName>
    <definedName name="EVIDENCIA" localSheetId="7">#REF!</definedName>
    <definedName name="EVIDENCIA" localSheetId="4">#REF!</definedName>
    <definedName name="EVIDENCIA" localSheetId="9">#REF!</definedName>
    <definedName name="EVIDENCIA" localSheetId="3">#REF!</definedName>
    <definedName name="EVIDENCIA" localSheetId="22">#REF!</definedName>
    <definedName name="EVIDENCIA" localSheetId="10">#REF!</definedName>
    <definedName name="EVIDENCIA" localSheetId="16">#REF!</definedName>
    <definedName name="EVIDENCIA" localSheetId="17">#REF!</definedName>
    <definedName name="EVIDENCIA" localSheetId="6">#REF!</definedName>
    <definedName name="EVIDENCIA" localSheetId="1">#REF!</definedName>
    <definedName name="EVIDENCIA" localSheetId="15">#REF!</definedName>
    <definedName name="EVIDENCIA" localSheetId="14">#REF!</definedName>
    <definedName name="EVIDENCIA" localSheetId="12">#REF!</definedName>
    <definedName name="EVIDENCIA" localSheetId="5">#REF!</definedName>
    <definedName name="EVIDENCIA" localSheetId="2">#REF!</definedName>
    <definedName name="EVIDENCIA" localSheetId="11">#REF!</definedName>
    <definedName name="EVIDENCIA">#REF!</definedName>
    <definedName name="FRECUENCIA" localSheetId="13">#REF!</definedName>
    <definedName name="FRECUENCIA" localSheetId="8">#REF!</definedName>
    <definedName name="FRECUENCIA" localSheetId="7">#REF!</definedName>
    <definedName name="FRECUENCIA" localSheetId="4">#REF!</definedName>
    <definedName name="FRECUENCIA" localSheetId="9">#REF!</definedName>
    <definedName name="FRECUENCIA" localSheetId="3">#REF!</definedName>
    <definedName name="FRECUENCIA" localSheetId="22">#REF!</definedName>
    <definedName name="FRECUENCIA" localSheetId="10">#REF!</definedName>
    <definedName name="FRECUENCIA" localSheetId="16">#REF!</definedName>
    <definedName name="FRECUENCIA" localSheetId="17">#REF!</definedName>
    <definedName name="FRECUENCIA" localSheetId="6">#REF!</definedName>
    <definedName name="FRECUENCIA" localSheetId="1">#REF!</definedName>
    <definedName name="FRECUENCIA" localSheetId="15">#REF!</definedName>
    <definedName name="FRECUENCIA" localSheetId="14">#REF!</definedName>
    <definedName name="FRECUENCIA" localSheetId="12">#REF!</definedName>
    <definedName name="FRECUENCIA" localSheetId="5">#REF!</definedName>
    <definedName name="FRECUENCIA" localSheetId="2">#REF!</definedName>
    <definedName name="FRECUENCIA" localSheetId="11">#REF!</definedName>
    <definedName name="FRECUENCIA">#REF!</definedName>
    <definedName name="Improbable_posible" localSheetId="13">'[1]3. PROBABILIDAD'!#REF!</definedName>
    <definedName name="Improbable_posible" localSheetId="8">'[1]3. PROBABILIDAD'!#REF!</definedName>
    <definedName name="Improbable_posible" localSheetId="7">'[1]3. PROBABILIDAD'!#REF!</definedName>
    <definedName name="Improbable_posible" localSheetId="4">'[1]3. PROBABILIDAD'!#REF!</definedName>
    <definedName name="Improbable_posible" localSheetId="9">'[1]3. PROBABILIDAD'!#REF!</definedName>
    <definedName name="Improbable_posible" localSheetId="3">'[1]3. PROBABILIDAD'!#REF!</definedName>
    <definedName name="Improbable_posible" localSheetId="22">'[1]3. PROBABILIDAD'!#REF!</definedName>
    <definedName name="Improbable_posible" localSheetId="10">'[1]3. PROBABILIDAD'!#REF!</definedName>
    <definedName name="Improbable_posible" localSheetId="16">'[1]3. PROBABILIDAD'!#REF!</definedName>
    <definedName name="Improbable_posible" localSheetId="17">'[1]3. PROBABILIDAD'!#REF!</definedName>
    <definedName name="Improbable_posible" localSheetId="6">'[1]3. PROBABILIDAD'!#REF!</definedName>
    <definedName name="Improbable_posible" localSheetId="1">'[1]3. PROBABILIDAD'!#REF!</definedName>
    <definedName name="Improbable_posible" localSheetId="15">'[1]3. PROBABILIDAD'!#REF!</definedName>
    <definedName name="Improbable_posible" localSheetId="14">'[1]3. PROBABILIDAD'!#REF!</definedName>
    <definedName name="Improbable_posible" localSheetId="12">'[1]3. PROBABILIDAD'!#REF!</definedName>
    <definedName name="Improbable_posible" localSheetId="5">'[1]3. PROBABILIDAD'!#REF!</definedName>
    <definedName name="Improbable_posible" localSheetId="2">'[1]3. PROBABILIDAD'!#REF!</definedName>
    <definedName name="Improbable_posible" localSheetId="11">'[1]3. PROBABILIDAD'!#REF!</definedName>
    <definedName name="Improbable_posible">'[1]3. PROBABILIDAD'!#REF!</definedName>
    <definedName name="LEGAL" localSheetId="13">'[1]4. IMPACTO GESTIÓN Y E'!#REF!</definedName>
    <definedName name="LEGAL" localSheetId="8">'[1]4. IMPACTO GESTIÓN Y E'!#REF!</definedName>
    <definedName name="LEGAL" localSheetId="7">'[1]4. IMPACTO GESTIÓN Y E'!#REF!</definedName>
    <definedName name="LEGAL" localSheetId="4">'[1]4. IMPACTO GESTIÓN Y E'!#REF!</definedName>
    <definedName name="LEGAL" localSheetId="9">'[1]4. IMPACTO GESTIÓN Y E'!#REF!</definedName>
    <definedName name="LEGAL" localSheetId="3">'[1]4. IMPACTO GESTIÓN Y E'!#REF!</definedName>
    <definedName name="LEGAL" localSheetId="22">'[1]4. IMPACTO GESTIÓN Y E'!#REF!</definedName>
    <definedName name="LEGAL" localSheetId="10">'[1]4. IMPACTO GESTIÓN Y E'!#REF!</definedName>
    <definedName name="LEGAL" localSheetId="16">'[1]4. IMPACTO GESTIÓN Y E'!#REF!</definedName>
    <definedName name="LEGAL" localSheetId="17">'[1]4. IMPACTO GESTIÓN Y E'!#REF!</definedName>
    <definedName name="LEGAL" localSheetId="6">'[1]4. IMPACTO GESTIÓN Y E'!#REF!</definedName>
    <definedName name="LEGAL" localSheetId="1">'[1]4. IMPACTO GESTIÓN Y E'!#REF!</definedName>
    <definedName name="LEGAL" localSheetId="15">'[1]4. IMPACTO GESTIÓN Y E'!#REF!</definedName>
    <definedName name="LEGAL" localSheetId="14">'[1]4. IMPACTO GESTIÓN Y E'!#REF!</definedName>
    <definedName name="LEGAL" localSheetId="12">'[1]4. IMPACTO GESTIÓN Y E'!#REF!</definedName>
    <definedName name="LEGAL" localSheetId="5">'[1]4. IMPACTO GESTIÓN Y E'!#REF!</definedName>
    <definedName name="LEGAL" localSheetId="2">'[1]4. IMPACTO GESTIÓN Y E'!#REF!</definedName>
    <definedName name="LEGAL" localSheetId="11">'[1]4. IMPACTO GESTIÓN Y E'!#REF!</definedName>
    <definedName name="LEGAL">'[1]4. IMPACTO GESTIÓN Y E'!#REF!</definedName>
    <definedName name="MANUALES" localSheetId="13">#REF!</definedName>
    <definedName name="MANUALES" localSheetId="8">#REF!</definedName>
    <definedName name="MANUALES" localSheetId="7">#REF!</definedName>
    <definedName name="MANUALES" localSheetId="4">#REF!</definedName>
    <definedName name="MANUALES" localSheetId="9">#REF!</definedName>
    <definedName name="MANUALES" localSheetId="3">#REF!</definedName>
    <definedName name="MANUALES" localSheetId="22">#REF!</definedName>
    <definedName name="MANUALES" localSheetId="10">#REF!</definedName>
    <definedName name="MANUALES" localSheetId="16">#REF!</definedName>
    <definedName name="MANUALES" localSheetId="17">#REF!</definedName>
    <definedName name="MANUALES" localSheetId="6">#REF!</definedName>
    <definedName name="MANUALES" localSheetId="1">#REF!</definedName>
    <definedName name="MANUALES" localSheetId="15">#REF!</definedName>
    <definedName name="MANUALES" localSheetId="14">#REF!</definedName>
    <definedName name="MANUALES" localSheetId="12">#REF!</definedName>
    <definedName name="MANUALES" localSheetId="5">#REF!</definedName>
    <definedName name="MANUALES" localSheetId="2">#REF!</definedName>
    <definedName name="MANUALES" localSheetId="11">#REF!</definedName>
    <definedName name="MANUALES">#REF!</definedName>
    <definedName name="MATRIZRIESGODECORRUPCIÓN" localSheetId="19">'RIESGO CORRUPCION'!#REF!</definedName>
    <definedName name="MATRIZRIESGODECORRUPCIÓN" localSheetId="18">'RIESGO GESTION'!#REF!</definedName>
    <definedName name="MATRIZRIESGODECORRUPCIÓN" localSheetId="20">'SEGUIMIENTO RC'!#REF!</definedName>
    <definedName name="MATRIZRIESGODECORRUPCIÓN" localSheetId="5">#REF!</definedName>
    <definedName name="MATRIZRIESGODECORRUPCIÓN">#REF!</definedName>
    <definedName name="OPERATIVO" localSheetId="13">'[1]4. IMPACTO GESTIÓN Y E'!#REF!</definedName>
    <definedName name="OPERATIVO" localSheetId="8">'[1]4. IMPACTO GESTIÓN Y E'!#REF!</definedName>
    <definedName name="OPERATIVO" localSheetId="7">'[1]4. IMPACTO GESTIÓN Y E'!#REF!</definedName>
    <definedName name="OPERATIVO" localSheetId="4">'[1]4. IMPACTO GESTIÓN Y E'!#REF!</definedName>
    <definedName name="OPERATIVO" localSheetId="9">'[1]4. IMPACTO GESTIÓN Y E'!#REF!</definedName>
    <definedName name="OPERATIVO" localSheetId="3">'[1]4. IMPACTO GESTIÓN Y E'!#REF!</definedName>
    <definedName name="OPERATIVO" localSheetId="22">'[1]4. IMPACTO GESTIÓN Y E'!#REF!</definedName>
    <definedName name="OPERATIVO" localSheetId="10">'[1]4. IMPACTO GESTIÓN Y E'!#REF!</definedName>
    <definedName name="OPERATIVO" localSheetId="16">'[1]4. IMPACTO GESTIÓN Y E'!#REF!</definedName>
    <definedName name="OPERATIVO" localSheetId="17">'[1]4. IMPACTO GESTIÓN Y E'!#REF!</definedName>
    <definedName name="OPERATIVO" localSheetId="6">'[1]4. IMPACTO GESTIÓN Y E'!#REF!</definedName>
    <definedName name="OPERATIVO" localSheetId="1">'[1]4. IMPACTO GESTIÓN Y E'!#REF!</definedName>
    <definedName name="OPERATIVO" localSheetId="15">'[1]4. IMPACTO GESTIÓN Y E'!#REF!</definedName>
    <definedName name="OPERATIVO" localSheetId="14">'[1]4. IMPACTO GESTIÓN Y E'!#REF!</definedName>
    <definedName name="OPERATIVO" localSheetId="12">'[1]4. IMPACTO GESTIÓN Y E'!#REF!</definedName>
    <definedName name="OPERATIVO" localSheetId="5">'[1]4. IMPACTO GESTIÓN Y E'!#REF!</definedName>
    <definedName name="OPERATIVO" localSheetId="2">'[1]4. IMPACTO GESTIÓN Y E'!#REF!</definedName>
    <definedName name="OPERATIVO" localSheetId="11">'[1]4. IMPACTO GESTIÓN Y E'!#REF!</definedName>
    <definedName name="OPERATIVO">'[1]4. IMPACTO GESTIÓN Y E'!#REF!</definedName>
    <definedName name="Posible" localSheetId="13">'[1]3. PROBABILIDAD'!#REF!</definedName>
    <definedName name="Posible" localSheetId="8">'[1]3. PROBABILIDAD'!#REF!</definedName>
    <definedName name="Posible" localSheetId="7">'[1]3. PROBABILIDAD'!#REF!</definedName>
    <definedName name="Posible" localSheetId="4">'[1]3. PROBABILIDAD'!#REF!</definedName>
    <definedName name="Posible" localSheetId="9">'[1]3. PROBABILIDAD'!#REF!</definedName>
    <definedName name="Posible" localSheetId="3">'[1]3. PROBABILIDAD'!#REF!</definedName>
    <definedName name="Posible" localSheetId="22">'[1]3. PROBABILIDAD'!#REF!</definedName>
    <definedName name="Posible" localSheetId="10">'[1]3. PROBABILIDAD'!#REF!</definedName>
    <definedName name="Posible" localSheetId="16">'[1]3. PROBABILIDAD'!#REF!</definedName>
    <definedName name="Posible" localSheetId="17">'[1]3. PROBABILIDAD'!#REF!</definedName>
    <definedName name="Posible" localSheetId="6">'[1]3. PROBABILIDAD'!#REF!</definedName>
    <definedName name="Posible" localSheetId="1">'[1]3. PROBABILIDAD'!#REF!</definedName>
    <definedName name="Posible" localSheetId="15">'[1]3. PROBABILIDAD'!#REF!</definedName>
    <definedName name="Posible" localSheetId="14">'[1]3. PROBABILIDAD'!#REF!</definedName>
    <definedName name="Posible" localSheetId="12">'[1]3. PROBABILIDAD'!#REF!</definedName>
    <definedName name="Posible" localSheetId="5">'[1]3. PROBABILIDAD'!#REF!</definedName>
    <definedName name="Posible" localSheetId="2">'[1]3. PROBABILIDAD'!#REF!</definedName>
    <definedName name="Posible" localSheetId="11">'[1]3. PROBABILIDAD'!#REF!</definedName>
    <definedName name="Posible">'[1]3. PROBABILIDAD'!#REF!</definedName>
    <definedName name="Probabilidad" localSheetId="13">[2]Listas!$D$2:$D$6</definedName>
    <definedName name="Probabilidad" localSheetId="8">[2]Listas!$D$2:$D$6</definedName>
    <definedName name="Probabilidad" localSheetId="7">[2]Listas!$D$2:$D$6</definedName>
    <definedName name="Probabilidad" localSheetId="4">[2]Listas!$D$2:$D$6</definedName>
    <definedName name="Probabilidad" localSheetId="9">[2]Listas!$D$2:$D$6</definedName>
    <definedName name="Probabilidad" localSheetId="3">[2]Listas!$D$2:$D$6</definedName>
    <definedName name="Probabilidad" localSheetId="22">[2]Listas!$D$2:$D$6</definedName>
    <definedName name="Probabilidad" localSheetId="10">[2]Listas!$D$2:$D$6</definedName>
    <definedName name="Probabilidad" localSheetId="16">[2]Listas!$D$2:$D$6</definedName>
    <definedName name="Probabilidad" localSheetId="17">[2]Listas!$D$2:$D$6</definedName>
    <definedName name="Probabilidad" localSheetId="6">[2]Listas!$D$2:$D$6</definedName>
    <definedName name="Probabilidad" localSheetId="1">[2]Listas!$D$2:$D$6</definedName>
    <definedName name="Probabilidad" localSheetId="15">[2]Listas!$D$2:$D$6</definedName>
    <definedName name="Probabilidad" localSheetId="14">[2]Listas!$D$2:$D$6</definedName>
    <definedName name="Probabilidad" localSheetId="12">[2]Listas!$D$2:$D$6</definedName>
    <definedName name="Probabilidad" localSheetId="5">[2]Listas!$D$2:$D$6</definedName>
    <definedName name="Probabilidad" localSheetId="2">[2]Listas!$D$2:$D$6</definedName>
    <definedName name="Probabilidad" localSheetId="11">[2]Listas!$D$2:$D$6</definedName>
    <definedName name="Probabilidad">Listas!#REF!</definedName>
    <definedName name="Probable" localSheetId="13">'[1]3. PROBABILIDAD'!#REF!</definedName>
    <definedName name="Probable" localSheetId="8">'[1]3. PROBABILIDAD'!#REF!</definedName>
    <definedName name="Probable" localSheetId="7">'[1]3. PROBABILIDAD'!#REF!</definedName>
    <definedName name="Probable" localSheetId="4">'[1]3. PROBABILIDAD'!#REF!</definedName>
    <definedName name="Probable" localSheetId="9">'[1]3. PROBABILIDAD'!#REF!</definedName>
    <definedName name="Probable" localSheetId="3">'[1]3. PROBABILIDAD'!#REF!</definedName>
    <definedName name="Probable" localSheetId="22">'[1]3. PROBABILIDAD'!#REF!</definedName>
    <definedName name="Probable" localSheetId="10">'[1]3. PROBABILIDAD'!#REF!</definedName>
    <definedName name="Probable" localSheetId="16">'[1]3. PROBABILIDAD'!#REF!</definedName>
    <definedName name="Probable" localSheetId="17">'[1]3. PROBABILIDAD'!#REF!</definedName>
    <definedName name="Probable" localSheetId="6">'[1]3. PROBABILIDAD'!#REF!</definedName>
    <definedName name="Probable" localSheetId="1">'[1]3. PROBABILIDAD'!#REF!</definedName>
    <definedName name="Probable" localSheetId="15">'[1]3. PROBABILIDAD'!#REF!</definedName>
    <definedName name="Probable" localSheetId="14">'[1]3. PROBABILIDAD'!#REF!</definedName>
    <definedName name="Probable" localSheetId="12">'[1]3. PROBABILIDAD'!#REF!</definedName>
    <definedName name="Probable" localSheetId="5">'[1]3. PROBABILIDAD'!#REF!</definedName>
    <definedName name="Probable" localSheetId="2">'[1]3. PROBABILIDAD'!#REF!</definedName>
    <definedName name="Probable" localSheetId="11">'[1]3. PROBABILIDAD'!#REF!</definedName>
    <definedName name="Probable">'[1]3. PROBABILIDAD'!#REF!</definedName>
    <definedName name="Rara_vez" localSheetId="13">'[1]3. PROBABILIDAD'!#REF!</definedName>
    <definedName name="Rara_vez" localSheetId="8">'[1]3. PROBABILIDAD'!#REF!</definedName>
    <definedName name="Rara_vez" localSheetId="7">'[1]3. PROBABILIDAD'!#REF!</definedName>
    <definedName name="Rara_vez" localSheetId="4">'[1]3. PROBABILIDAD'!#REF!</definedName>
    <definedName name="Rara_vez" localSheetId="9">'[1]3. PROBABILIDAD'!#REF!</definedName>
    <definedName name="Rara_vez" localSheetId="3">'[1]3. PROBABILIDAD'!#REF!</definedName>
    <definedName name="Rara_vez" localSheetId="22">'[1]3. PROBABILIDAD'!#REF!</definedName>
    <definedName name="Rara_vez" localSheetId="10">'[1]3. PROBABILIDAD'!#REF!</definedName>
    <definedName name="Rara_vez" localSheetId="16">'[1]3. PROBABILIDAD'!#REF!</definedName>
    <definedName name="Rara_vez" localSheetId="17">'[1]3. PROBABILIDAD'!#REF!</definedName>
    <definedName name="Rara_vez" localSheetId="6">'[1]3. PROBABILIDAD'!#REF!</definedName>
    <definedName name="Rara_vez" localSheetId="1">'[1]3. PROBABILIDAD'!#REF!</definedName>
    <definedName name="Rara_vez" localSheetId="15">'[1]3. PROBABILIDAD'!#REF!</definedName>
    <definedName name="Rara_vez" localSheetId="14">'[1]3. PROBABILIDAD'!#REF!</definedName>
    <definedName name="Rara_vez" localSheetId="12">'[1]3. PROBABILIDAD'!#REF!</definedName>
    <definedName name="Rara_vez" localSheetId="5">'[1]3. PROBABILIDAD'!#REF!</definedName>
    <definedName name="Rara_vez" localSheetId="2">'[1]3. PROBABILIDAD'!#REF!</definedName>
    <definedName name="Rara_vez" localSheetId="11">'[1]3. PROBABILIDAD'!#REF!</definedName>
    <definedName name="Rara_vez">'[1]3. PROBABILIDAD'!#REF!</definedName>
    <definedName name="RESPONSABLES" localSheetId="13">#REF!</definedName>
    <definedName name="RESPONSABLES" localSheetId="8">#REF!</definedName>
    <definedName name="RESPONSABLES" localSheetId="7">#REF!</definedName>
    <definedName name="RESPONSABLES" localSheetId="4">#REF!</definedName>
    <definedName name="RESPONSABLES" localSheetId="9">#REF!</definedName>
    <definedName name="RESPONSABLES" localSheetId="3">#REF!</definedName>
    <definedName name="RESPONSABLES" localSheetId="22">#REF!</definedName>
    <definedName name="RESPONSABLES" localSheetId="10">#REF!</definedName>
    <definedName name="RESPONSABLES" localSheetId="16">#REF!</definedName>
    <definedName name="RESPONSABLES" localSheetId="17">#REF!</definedName>
    <definedName name="RESPONSABLES" localSheetId="6">#REF!</definedName>
    <definedName name="RESPONSABLES" localSheetId="1">#REF!</definedName>
    <definedName name="RESPONSABLES" localSheetId="15">#REF!</definedName>
    <definedName name="RESPONSABLES" localSheetId="14">#REF!</definedName>
    <definedName name="RESPONSABLES" localSheetId="12">#REF!</definedName>
    <definedName name="RESPONSABLES" localSheetId="5">#REF!</definedName>
    <definedName name="RESPONSABLES" localSheetId="2">#REF!</definedName>
    <definedName name="RESPONSABLES" localSheetId="11">#REF!</definedName>
    <definedName name="RESPONSABLES">#REF!</definedName>
    <definedName name="SI_NO" localSheetId="13">[2]Listas!$O$2:$O$3</definedName>
    <definedName name="SI_NO" localSheetId="8">[2]Listas!$O$2:$O$3</definedName>
    <definedName name="SI_NO" localSheetId="7">[2]Listas!$O$2:$O$3</definedName>
    <definedName name="SI_NO" localSheetId="4">[2]Listas!$O$2:$O$3</definedName>
    <definedName name="SI_NO" localSheetId="9">[2]Listas!$O$2:$O$3</definedName>
    <definedName name="SI_NO" localSheetId="3">[2]Listas!$O$2:$O$3</definedName>
    <definedName name="SI_NO" localSheetId="22">[2]Listas!$O$2:$O$3</definedName>
    <definedName name="SI_NO" localSheetId="10">[2]Listas!$O$2:$O$3</definedName>
    <definedName name="SI_NO" localSheetId="16">[2]Listas!$O$2:$O$3</definedName>
    <definedName name="SI_NO" localSheetId="17">[2]Listas!$O$2:$O$3</definedName>
    <definedName name="SI_NO" localSheetId="6">[2]Listas!$O$2:$O$3</definedName>
    <definedName name="SI_NO" localSheetId="1">[2]Listas!$O$2:$O$3</definedName>
    <definedName name="SI_NO" localSheetId="15">[2]Listas!$O$2:$O$3</definedName>
    <definedName name="SI_NO" localSheetId="14">[2]Listas!$O$2:$O$3</definedName>
    <definedName name="SI_NO" localSheetId="12">[2]Listas!$O$2:$O$3</definedName>
    <definedName name="SI_NO" localSheetId="5">[2]Listas!$O$2:$O$3</definedName>
    <definedName name="SI_NO" localSheetId="2">[2]Listas!$O$2:$O$3</definedName>
    <definedName name="SI_NO" localSheetId="11">[2]Listas!$O$2:$O$3</definedName>
    <definedName name="SI_NO">Listas!#REF!</definedName>
    <definedName name="TIEMPO" localSheetId="13">#REF!</definedName>
    <definedName name="TIEMPO" localSheetId="8">#REF!</definedName>
    <definedName name="TIEMPO" localSheetId="7">#REF!</definedName>
    <definedName name="TIEMPO" localSheetId="4">#REF!</definedName>
    <definedName name="TIEMPO" localSheetId="9">#REF!</definedName>
    <definedName name="TIEMPO" localSheetId="3">#REF!</definedName>
    <definedName name="TIEMPO" localSheetId="22">#REF!</definedName>
    <definedName name="TIEMPO" localSheetId="10">#REF!</definedName>
    <definedName name="TIEMPO" localSheetId="16">#REF!</definedName>
    <definedName name="TIEMPO" localSheetId="17">#REF!</definedName>
    <definedName name="TIEMPO" localSheetId="6">#REF!</definedName>
    <definedName name="TIEMPO" localSheetId="1">#REF!</definedName>
    <definedName name="TIEMPO" localSheetId="15">#REF!</definedName>
    <definedName name="TIEMPO" localSheetId="14">#REF!</definedName>
    <definedName name="TIEMPO" localSheetId="12">#REF!</definedName>
    <definedName name="TIEMPO" localSheetId="5">#REF!</definedName>
    <definedName name="TIEMPO" localSheetId="2">#REF!</definedName>
    <definedName name="TIEMPO" localSheetId="11">#REF!</definedName>
    <definedName name="TIEMPO">#REF!</definedName>
    <definedName name="TipoRiesgo" localSheetId="13">[2]Listas!$B$2:$B$11</definedName>
    <definedName name="TipoRiesgo" localSheetId="8">[2]Listas!$B$2:$B$11</definedName>
    <definedName name="TipoRiesgo" localSheetId="7">[2]Listas!$B$2:$B$11</definedName>
    <definedName name="TipoRiesgo" localSheetId="4">[2]Listas!$B$2:$B$11</definedName>
    <definedName name="TipoRiesgo" localSheetId="9">[2]Listas!$B$2:$B$11</definedName>
    <definedName name="TipoRiesgo" localSheetId="3">[2]Listas!$B$2:$B$11</definedName>
    <definedName name="TipoRiesgo" localSheetId="22">[2]Listas!$B$2:$B$11</definedName>
    <definedName name="TipoRiesgo" localSheetId="10">[2]Listas!$B$2:$B$11</definedName>
    <definedName name="TipoRiesgo" localSheetId="16">[2]Listas!$B$2:$B$11</definedName>
    <definedName name="TipoRiesgo" localSheetId="17">[2]Listas!$B$2:$B$11</definedName>
    <definedName name="TipoRiesgo" localSheetId="6">[2]Listas!$B$2:$B$11</definedName>
    <definedName name="TipoRiesgo" localSheetId="1">[2]Listas!$B$2:$B$11</definedName>
    <definedName name="TipoRiesgo" localSheetId="15">[2]Listas!$B$2:$B$11</definedName>
    <definedName name="TipoRiesgo" localSheetId="14">[2]Listas!$B$2:$B$11</definedName>
    <definedName name="TipoRiesgo" localSheetId="12">[2]Listas!$B$2:$B$11</definedName>
    <definedName name="TipoRiesgo" localSheetId="5">[2]Listas!$B$2:$B$11</definedName>
    <definedName name="TipoRiesgo" localSheetId="2">[2]Listas!$B$2:$B$11</definedName>
    <definedName name="TipoRiesgo" localSheetId="11">[2]Listas!$B$2:$B$11</definedName>
    <definedName name="TipoRiesgo">Listas!$B$2:$B$11</definedName>
    <definedName name="_xlnm.Print_Titles" localSheetId="7">archivo!$1:$8</definedName>
    <definedName name="_xlnm.Print_Titles" localSheetId="4">'bienestar '!$1:$8</definedName>
    <definedName name="_xlnm.Print_Titles" localSheetId="3">'cpacitacion '!$1:$8</definedName>
    <definedName name="_xlnm.Print_Titles" localSheetId="16">PGIRASA!$1:$8</definedName>
    <definedName name="_xlnm.Print_Titles" localSheetId="17">PIGA!$1:$8</definedName>
    <definedName name="_xlnm.Print_Titles" localSheetId="15">PSMV!$1:$8</definedName>
    <definedName name="_xlnm.Print_Titles" localSheetId="14">PUEAA!$1:$8</definedName>
    <definedName name="_xlnm.Print_Titles" localSheetId="19">'RIESGO CORRUPCION'!$3:$5</definedName>
    <definedName name="_xlnm.Print_Titles" localSheetId="18">'RIESGO GESTION'!$1:$4</definedName>
    <definedName name="_xlnm.Print_Titles" localSheetId="20">'SEGUIMIENTO RC'!$3:$12</definedName>
    <definedName name="_xlnm.Print_Titles" localSheetId="5">'seguridad y sal (2)'!$1:$8</definedName>
    <definedName name="_xlnm.Print_Titles" localSheetId="2">'talento Humano '!$1:$8</definedName>
    <definedName name="TratamientoCorrupcion" localSheetId="13">[2]Listas!$AD$2:$AD$4</definedName>
    <definedName name="TratamientoCorrupcion" localSheetId="8">[2]Listas!$AD$2:$AD$4</definedName>
    <definedName name="TratamientoCorrupcion" localSheetId="7">[2]Listas!$AD$2:$AD$4</definedName>
    <definedName name="TratamientoCorrupcion" localSheetId="4">[2]Listas!$AD$2:$AD$4</definedName>
    <definedName name="TratamientoCorrupcion" localSheetId="9">[2]Listas!$AD$2:$AD$4</definedName>
    <definedName name="TratamientoCorrupcion" localSheetId="3">[2]Listas!$AD$2:$AD$4</definedName>
    <definedName name="TratamientoCorrupcion" localSheetId="22">[2]Listas!$AD$2:$AD$4</definedName>
    <definedName name="TratamientoCorrupcion" localSheetId="10">[2]Listas!$AD$2:$AD$4</definedName>
    <definedName name="TratamientoCorrupcion" localSheetId="16">[2]Listas!$AD$2:$AD$4</definedName>
    <definedName name="TratamientoCorrupcion" localSheetId="17">[2]Listas!$AD$2:$AD$4</definedName>
    <definedName name="TratamientoCorrupcion" localSheetId="6">[2]Listas!$AD$2:$AD$4</definedName>
    <definedName name="TratamientoCorrupcion" localSheetId="1">[2]Listas!$AD$2:$AD$4</definedName>
    <definedName name="TratamientoCorrupcion" localSheetId="15">[2]Listas!$AD$2:$AD$4</definedName>
    <definedName name="TratamientoCorrupcion" localSheetId="14">[2]Listas!$AD$2:$AD$4</definedName>
    <definedName name="TratamientoCorrupcion" localSheetId="12">[2]Listas!$AD$2:$AD$4</definedName>
    <definedName name="TratamientoCorrupcion" localSheetId="5">[2]Listas!$AD$2:$AD$4</definedName>
    <definedName name="TratamientoCorrupcion" localSheetId="2">[2]Listas!$AD$2:$AD$4</definedName>
    <definedName name="TratamientoCorrupcion" localSheetId="11">[2]Listas!$AD$2:$AD$4</definedName>
    <definedName name="TratamientoCorrupcion">Listas!#REF!</definedName>
    <definedName name="TratamientoV5" localSheetId="13">[2]Listas!$N$2:$N$5</definedName>
    <definedName name="TratamientoV5" localSheetId="8">[2]Listas!$N$2:$N$5</definedName>
    <definedName name="TratamientoV5" localSheetId="7">[2]Listas!$N$2:$N$5</definedName>
    <definedName name="TratamientoV5" localSheetId="4">[2]Listas!$N$2:$N$5</definedName>
    <definedName name="TratamientoV5" localSheetId="9">[2]Listas!$N$2:$N$5</definedName>
    <definedName name="TratamientoV5" localSheetId="3">[2]Listas!$N$2:$N$5</definedName>
    <definedName name="TratamientoV5" localSheetId="22">[2]Listas!$N$2:$N$5</definedName>
    <definedName name="TratamientoV5" localSheetId="10">[2]Listas!$N$2:$N$5</definedName>
    <definedName name="TratamientoV5" localSheetId="16">[2]Listas!$N$2:$N$5</definedName>
    <definedName name="TratamientoV5" localSheetId="17">[2]Listas!$N$2:$N$5</definedName>
    <definedName name="TratamientoV5" localSheetId="6">[2]Listas!$N$2:$N$5</definedName>
    <definedName name="TratamientoV5" localSheetId="1">[2]Listas!$N$2:$N$5</definedName>
    <definedName name="TratamientoV5" localSheetId="15">[2]Listas!$N$2:$N$5</definedName>
    <definedName name="TratamientoV5" localSheetId="14">[2]Listas!$N$2:$N$5</definedName>
    <definedName name="TratamientoV5" localSheetId="12">[2]Listas!$N$2:$N$5</definedName>
    <definedName name="TratamientoV5" localSheetId="5">[2]Listas!$N$2:$N$5</definedName>
    <definedName name="TratamientoV5" localSheetId="2">[2]Listas!$N$2:$N$5</definedName>
    <definedName name="TratamientoV5" localSheetId="11">[2]Listas!$N$2:$N$5</definedName>
    <definedName name="TratamientoV5">Listas!#REF!</definedName>
    <definedName name="valHighlight">IFERROR(IF([3]PRESUPUESTO!#REF!="Sí", TRUE, FALSE),FALSE)</definedName>
    <definedName name="xx">[4]Listas!#REF!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S27" i="16" l="1"/>
  <c r="Q28" i="45"/>
  <c r="F33" i="45" s="1"/>
  <c r="Q38" i="44"/>
  <c r="Q27" i="21"/>
  <c r="Q34" i="47"/>
  <c r="F39" i="47" s="1"/>
  <c r="M34" i="47"/>
  <c r="E39" i="47" s="1"/>
  <c r="G39" i="47" s="1"/>
  <c r="I34" i="47"/>
  <c r="E34" i="47"/>
  <c r="Q16" i="46"/>
  <c r="F21" i="46" s="1"/>
  <c r="M16" i="46"/>
  <c r="E21" i="46" s="1"/>
  <c r="I16" i="46"/>
  <c r="D21" i="46" s="1"/>
  <c r="E16" i="46"/>
  <c r="C21" i="46" s="1"/>
  <c r="M28" i="45"/>
  <c r="E33" i="45" s="1"/>
  <c r="I28" i="45"/>
  <c r="D33" i="45" s="1"/>
  <c r="E28" i="45"/>
  <c r="C33" i="45" s="1"/>
  <c r="E43" i="44"/>
  <c r="F43" i="44"/>
  <c r="I38" i="44"/>
  <c r="D43" i="44" s="1"/>
  <c r="E38" i="44"/>
  <c r="C43" i="44" s="1"/>
  <c r="G21" i="46" l="1"/>
  <c r="B21" i="46"/>
  <c r="G33" i="45"/>
  <c r="B33" i="45"/>
  <c r="G43" i="44"/>
  <c r="B43" i="44"/>
  <c r="R40" i="13" l="1"/>
  <c r="N40" i="13"/>
  <c r="R24" i="10"/>
  <c r="R52" i="42"/>
  <c r="R17" i="34" l="1"/>
  <c r="Q12" i="40"/>
  <c r="M17" i="40" l="1"/>
  <c r="M16" i="40"/>
  <c r="M15" i="40"/>
  <c r="M14" i="40"/>
  <c r="N31" i="12"/>
  <c r="Q13" i="39"/>
  <c r="Q14" i="39"/>
  <c r="M13" i="39"/>
  <c r="M14" i="39"/>
  <c r="Q12" i="39"/>
  <c r="M12" i="39"/>
  <c r="Q9" i="39"/>
  <c r="M9" i="39"/>
  <c r="M27" i="21" l="1"/>
  <c r="N17" i="34"/>
  <c r="N52" i="42" l="1"/>
  <c r="K27" i="16" l="1"/>
  <c r="J40" i="13" l="1"/>
  <c r="J11" i="38" l="1"/>
  <c r="I14" i="41"/>
  <c r="I13" i="41"/>
  <c r="I12" i="41"/>
  <c r="I11" i="41"/>
  <c r="I10" i="41"/>
  <c r="I9" i="41"/>
  <c r="I16" i="40"/>
  <c r="I15" i="40"/>
  <c r="I14" i="40"/>
  <c r="I13" i="40"/>
  <c r="I11" i="40"/>
  <c r="I10" i="40"/>
  <c r="I9" i="40"/>
  <c r="I16" i="39"/>
  <c r="I15" i="39"/>
  <c r="I10" i="39"/>
  <c r="I9" i="39"/>
  <c r="J18" i="38"/>
  <c r="J10" i="38"/>
  <c r="J19" i="38" s="1"/>
  <c r="J29" i="15" l="1"/>
  <c r="I27" i="21" l="1"/>
  <c r="G27" i="16"/>
  <c r="E27" i="21"/>
  <c r="F52" i="42"/>
  <c r="D56" i="42" s="1"/>
  <c r="C56" i="42" s="1"/>
  <c r="J52" i="42"/>
  <c r="E56" i="42" s="1"/>
  <c r="B21" i="41" l="1"/>
  <c r="E17" i="41"/>
  <c r="F24" i="10"/>
  <c r="F29" i="15" l="1"/>
  <c r="E17" i="40"/>
  <c r="F11" i="9"/>
  <c r="E17" i="39"/>
  <c r="F40" i="13"/>
  <c r="F31" i="12"/>
  <c r="C39" i="12" s="1"/>
  <c r="B39" i="12" s="1"/>
  <c r="F11" i="11"/>
  <c r="C25" i="9" l="1"/>
  <c r="C31" i="9" s="1"/>
  <c r="F19" i="38"/>
  <c r="C24" i="38" s="1"/>
  <c r="C30" i="38" s="1"/>
  <c r="B25" i="9"/>
  <c r="B27" i="9"/>
  <c r="B23" i="41"/>
  <c r="C21" i="41"/>
  <c r="C27" i="41" s="1"/>
  <c r="Q16" i="41"/>
  <c r="Q15" i="41"/>
  <c r="Q14" i="41"/>
  <c r="Q13" i="41"/>
  <c r="Q12" i="41"/>
  <c r="Q11" i="41"/>
  <c r="Q10" i="41"/>
  <c r="M9" i="40"/>
  <c r="M10" i="40"/>
  <c r="Q10" i="40" s="1"/>
  <c r="M11" i="40"/>
  <c r="Q11" i="40" s="1"/>
  <c r="M12" i="40"/>
  <c r="M13" i="40"/>
  <c r="B21" i="40"/>
  <c r="B23" i="40" s="1"/>
  <c r="C21" i="40"/>
  <c r="C27" i="40" s="1"/>
  <c r="B27" i="40" s="1"/>
  <c r="B23" i="39"/>
  <c r="B25" i="39" s="1"/>
  <c r="C23" i="39"/>
  <c r="C29" i="39" s="1"/>
  <c r="D29" i="39" s="1"/>
  <c r="M16" i="39"/>
  <c r="M15" i="39"/>
  <c r="Q11" i="39"/>
  <c r="Q10" i="39"/>
  <c r="B24" i="38"/>
  <c r="B26" i="38" s="1"/>
  <c r="N18" i="38"/>
  <c r="R18" i="38" s="1"/>
  <c r="N17" i="38"/>
  <c r="R17" i="38" s="1"/>
  <c r="N16" i="38"/>
  <c r="R16" i="38" s="1"/>
  <c r="N15" i="38"/>
  <c r="R15" i="38" s="1"/>
  <c r="N14" i="38"/>
  <c r="R14" i="38" s="1"/>
  <c r="N13" i="38"/>
  <c r="N12" i="38"/>
  <c r="N11" i="38"/>
  <c r="R11" i="38" s="1"/>
  <c r="N10" i="38"/>
  <c r="R10" i="38" s="1"/>
  <c r="D30" i="38"/>
  <c r="Q17" i="39" l="1"/>
  <c r="C27" i="9"/>
  <c r="I17" i="39"/>
  <c r="D23" i="39" s="1"/>
  <c r="E29" i="39" s="1"/>
  <c r="I17" i="41"/>
  <c r="D21" i="41" s="1"/>
  <c r="D27" i="41" s="1"/>
  <c r="I17" i="40"/>
  <c r="D21" i="40" s="1"/>
  <c r="D27" i="40" s="1"/>
  <c r="C23" i="40"/>
  <c r="Q9" i="40"/>
  <c r="N9" i="38"/>
  <c r="D23" i="40" l="1"/>
  <c r="M17" i="41"/>
  <c r="Q9" i="41"/>
  <c r="Q17" i="41" s="1"/>
  <c r="M17" i="39"/>
  <c r="R19" i="38"/>
  <c r="N19" i="38"/>
  <c r="D39" i="12"/>
  <c r="E39" i="12"/>
  <c r="F39" i="12"/>
  <c r="P29" i="11"/>
  <c r="J17" i="34"/>
  <c r="I33" i="34" s="1"/>
  <c r="I39" i="34" s="1"/>
  <c r="J39" i="34" s="1"/>
  <c r="J44" i="34"/>
  <c r="P35" i="34"/>
  <c r="G33" i="34"/>
  <c r="G35" i="34" s="1"/>
  <c r="P32" i="34"/>
  <c r="F17" i="34"/>
  <c r="H33" i="34" s="1"/>
  <c r="H39" i="34" s="1"/>
  <c r="R31" i="12"/>
  <c r="R29" i="15"/>
  <c r="I35" i="34" l="1"/>
  <c r="H35" i="34"/>
  <c r="P26" i="11"/>
  <c r="R11" i="11"/>
  <c r="O27" i="16"/>
  <c r="N29" i="15"/>
  <c r="N24" i="10" l="1"/>
  <c r="E40" i="10" s="1"/>
  <c r="N11" i="11"/>
  <c r="R11" i="9"/>
  <c r="N11" i="9"/>
  <c r="J11" i="9"/>
  <c r="D25" i="9" s="1"/>
  <c r="D27" i="9" s="1"/>
  <c r="J24" i="10"/>
  <c r="D32" i="16"/>
  <c r="D32" i="21"/>
  <c r="D34" i="15"/>
  <c r="C34" i="15"/>
  <c r="B34" i="15" s="1"/>
  <c r="V9" i="30"/>
  <c r="V8" i="30"/>
  <c r="V7" i="30"/>
  <c r="V6" i="30"/>
  <c r="S26" i="33"/>
  <c r="R26" i="33"/>
  <c r="P26" i="33"/>
  <c r="M26" i="33"/>
  <c r="L26" i="33"/>
  <c r="J26" i="33"/>
  <c r="G26" i="33"/>
  <c r="F26" i="33"/>
  <c r="D26" i="33"/>
  <c r="S25" i="33"/>
  <c r="R25" i="33"/>
  <c r="P25" i="33"/>
  <c r="M25" i="33"/>
  <c r="L25" i="33"/>
  <c r="J25" i="33"/>
  <c r="G25" i="33"/>
  <c r="F25" i="33"/>
  <c r="D25" i="33"/>
  <c r="S24" i="33"/>
  <c r="R24" i="33"/>
  <c r="P24" i="33"/>
  <c r="M24" i="33"/>
  <c r="L24" i="33"/>
  <c r="J24" i="33"/>
  <c r="G24" i="33"/>
  <c r="F24" i="33"/>
  <c r="D24" i="33"/>
  <c r="S23" i="33"/>
  <c r="R23" i="33"/>
  <c r="P23" i="33"/>
  <c r="M23" i="33"/>
  <c r="L23" i="33"/>
  <c r="J23" i="33"/>
  <c r="G23" i="33"/>
  <c r="F23" i="33"/>
  <c r="D23" i="33"/>
  <c r="S22" i="33"/>
  <c r="R22" i="33"/>
  <c r="P22" i="33"/>
  <c r="M22" i="33"/>
  <c r="L22" i="33"/>
  <c r="J22" i="33"/>
  <c r="G22" i="33"/>
  <c r="F22" i="33"/>
  <c r="D22" i="33"/>
  <c r="S21" i="33"/>
  <c r="R21" i="33"/>
  <c r="P21" i="33"/>
  <c r="M21" i="33"/>
  <c r="L21" i="33"/>
  <c r="J21" i="33"/>
  <c r="G21" i="33"/>
  <c r="F21" i="33"/>
  <c r="D21" i="33"/>
  <c r="S20" i="33"/>
  <c r="R20" i="33"/>
  <c r="P20" i="33"/>
  <c r="M20" i="33"/>
  <c r="L20" i="33"/>
  <c r="J20" i="33"/>
  <c r="G20" i="33"/>
  <c r="F20" i="33"/>
  <c r="D20" i="33"/>
  <c r="S19" i="33"/>
  <c r="R19" i="33"/>
  <c r="P19" i="33"/>
  <c r="M19" i="33"/>
  <c r="L19" i="33"/>
  <c r="J19" i="33"/>
  <c r="G19" i="33"/>
  <c r="F19" i="33"/>
  <c r="D19" i="33"/>
  <c r="S18" i="33"/>
  <c r="R18" i="33"/>
  <c r="P18" i="33"/>
  <c r="M18" i="33"/>
  <c r="L18" i="33"/>
  <c r="J18" i="33"/>
  <c r="G18" i="33"/>
  <c r="F18" i="33"/>
  <c r="D18" i="33"/>
  <c r="S17" i="33"/>
  <c r="R17" i="33"/>
  <c r="P17" i="33"/>
  <c r="M17" i="33"/>
  <c r="L17" i="33"/>
  <c r="J17" i="33"/>
  <c r="G17" i="33"/>
  <c r="F17" i="33"/>
  <c r="D17" i="33"/>
  <c r="S16" i="33"/>
  <c r="R16" i="33"/>
  <c r="P16" i="33"/>
  <c r="M16" i="33"/>
  <c r="L16" i="33"/>
  <c r="J16" i="33"/>
  <c r="F16" i="33"/>
  <c r="D16" i="33"/>
  <c r="S15" i="33"/>
  <c r="R15" i="33"/>
  <c r="P15" i="33"/>
  <c r="M15" i="33"/>
  <c r="L15" i="33"/>
  <c r="J15" i="33"/>
  <c r="F15" i="33"/>
  <c r="D15" i="33"/>
  <c r="S14" i="33"/>
  <c r="R14" i="33"/>
  <c r="P14" i="33"/>
  <c r="M14" i="33"/>
  <c r="L14" i="33"/>
  <c r="J14" i="33"/>
  <c r="F14" i="33"/>
  <c r="D14" i="33"/>
  <c r="S13" i="33"/>
  <c r="R13" i="33"/>
  <c r="P13" i="33"/>
  <c r="M13" i="33"/>
  <c r="L13" i="33"/>
  <c r="J13" i="33"/>
  <c r="F13" i="33"/>
  <c r="D13" i="33"/>
  <c r="AG13" i="31"/>
  <c r="AF13" i="31" s="1"/>
  <c r="W13" i="31"/>
  <c r="U13" i="31"/>
  <c r="N13" i="31"/>
  <c r="M13" i="31"/>
  <c r="K13" i="31"/>
  <c r="W12" i="31"/>
  <c r="U12" i="31"/>
  <c r="N12" i="31"/>
  <c r="M12" i="31"/>
  <c r="K12" i="31"/>
  <c r="W11" i="31"/>
  <c r="U11" i="31"/>
  <c r="N11" i="31"/>
  <c r="M11" i="31"/>
  <c r="K11" i="31"/>
  <c r="W10" i="31"/>
  <c r="U10" i="31"/>
  <c r="W9" i="31"/>
  <c r="U9" i="31"/>
  <c r="N9" i="31"/>
  <c r="M9" i="31"/>
  <c r="K9" i="31"/>
  <c r="W8" i="31"/>
  <c r="U8" i="31"/>
  <c r="N8" i="31"/>
  <c r="M8" i="31"/>
  <c r="AC8" i="31" s="1"/>
  <c r="AC9" i="31" s="1"/>
  <c r="K8" i="31"/>
  <c r="L18" i="30"/>
  <c r="K18" i="30"/>
  <c r="L17" i="30"/>
  <c r="K17" i="30"/>
  <c r="L16" i="30"/>
  <c r="K16" i="30"/>
  <c r="L15" i="30"/>
  <c r="K15" i="30"/>
  <c r="L14" i="30"/>
  <c r="K14" i="30"/>
  <c r="L13" i="30"/>
  <c r="K13" i="30"/>
  <c r="L12" i="30"/>
  <c r="K12" i="30"/>
  <c r="L11" i="30"/>
  <c r="K11" i="30"/>
  <c r="L10" i="30"/>
  <c r="K10" i="30"/>
  <c r="K9" i="30"/>
  <c r="K8" i="30"/>
  <c r="K7" i="30"/>
  <c r="K6" i="30"/>
  <c r="L17" i="29"/>
  <c r="J17" i="29"/>
  <c r="L16" i="29"/>
  <c r="J16" i="29"/>
  <c r="L15" i="29"/>
  <c r="J15" i="29"/>
  <c r="J14" i="29"/>
  <c r="L13" i="29"/>
  <c r="J13" i="29"/>
  <c r="L12" i="29"/>
  <c r="J12" i="29"/>
  <c r="L11" i="29"/>
  <c r="J11" i="29"/>
  <c r="L10" i="29"/>
  <c r="J10" i="29"/>
  <c r="L9" i="29"/>
  <c r="J9" i="29"/>
  <c r="L8" i="29"/>
  <c r="J8" i="29"/>
  <c r="L7" i="29"/>
  <c r="J7" i="29"/>
  <c r="L6" i="29"/>
  <c r="J6" i="29"/>
  <c r="L5" i="29"/>
  <c r="J5" i="29"/>
  <c r="X13" i="31" l="1"/>
  <c r="X8" i="31"/>
  <c r="G13" i="33"/>
  <c r="G14" i="33"/>
  <c r="G15" i="33"/>
  <c r="G16" i="33"/>
  <c r="X11" i="31"/>
  <c r="X10" i="31"/>
  <c r="X12" i="31"/>
  <c r="X9" i="31"/>
  <c r="M16" i="29"/>
  <c r="M17" i="29"/>
  <c r="M6" i="29"/>
  <c r="M8" i="29"/>
  <c r="M5" i="29"/>
  <c r="M13" i="29"/>
  <c r="M11" i="29"/>
  <c r="M12" i="29"/>
  <c r="M7" i="29"/>
  <c r="M9" i="29"/>
  <c r="M15" i="29"/>
  <c r="M10" i="29"/>
  <c r="AB8" i="31"/>
  <c r="AB9" i="31" s="1"/>
  <c r="AC10" i="31"/>
  <c r="AG8" i="31"/>
  <c r="AF8" i="31" s="1"/>
  <c r="AG9" i="31" l="1"/>
  <c r="AF9" i="31" s="1"/>
  <c r="AC11" i="31"/>
  <c r="AB10" i="31"/>
  <c r="AE8" i="31"/>
  <c r="AD8" i="31" s="1"/>
  <c r="AH8" i="31" s="1"/>
  <c r="AB11" i="31" l="1"/>
  <c r="AE9" i="31"/>
  <c r="AD9" i="31" s="1"/>
  <c r="AH9" i="31" s="1"/>
  <c r="AG10" i="31"/>
  <c r="AF10" i="31" s="1"/>
  <c r="AC12" i="31"/>
  <c r="AG11" i="31" l="1"/>
  <c r="AF11" i="31" s="1"/>
  <c r="AC13" i="31"/>
  <c r="AG12" i="31" s="1"/>
  <c r="AF12" i="31" s="1"/>
  <c r="AE10" i="31"/>
  <c r="AD10" i="31" s="1"/>
  <c r="AH10" i="31" s="1"/>
  <c r="AB12" i="31"/>
  <c r="AE11" i="31" l="1"/>
  <c r="AD11" i="31" s="1"/>
  <c r="AH11" i="31" s="1"/>
  <c r="AB13" i="31"/>
  <c r="AE12" i="31" l="1"/>
  <c r="AD12" i="31" s="1"/>
  <c r="AH12" i="31" s="1"/>
  <c r="AE13" i="31"/>
  <c r="AD13" i="31" s="1"/>
  <c r="AH13" i="31" s="1"/>
  <c r="C32" i="16" l="1"/>
  <c r="B32" i="16" s="1"/>
  <c r="C32" i="21"/>
  <c r="B32" i="21" s="1"/>
  <c r="H32" i="16" l="1"/>
  <c r="E45" i="13"/>
  <c r="J31" i="12" l="1"/>
  <c r="J11" i="11"/>
  <c r="H27" i="11" l="1"/>
  <c r="D40" i="10"/>
  <c r="C40" i="10"/>
  <c r="B40" i="10" s="1"/>
  <c r="G34" i="15" l="1"/>
  <c r="D45" i="13"/>
  <c r="C45" i="13" s="1"/>
  <c r="H45" i="13" l="1"/>
  <c r="L7" i="30"/>
  <c r="I7" i="30"/>
  <c r="L6" i="30"/>
  <c r="I6" i="30"/>
  <c r="W8" i="30"/>
  <c r="T8" i="30"/>
  <c r="W9" i="30"/>
  <c r="T9" i="30"/>
  <c r="L8" i="30"/>
  <c r="I8" i="30"/>
  <c r="W6" i="30"/>
  <c r="T6" i="30"/>
  <c r="L9" i="30"/>
  <c r="I9" i="30"/>
  <c r="I16" i="30"/>
  <c r="I13" i="30"/>
  <c r="I12" i="30"/>
  <c r="I17" i="30"/>
  <c r="I11" i="30"/>
  <c r="I14" i="30"/>
  <c r="I10" i="30"/>
  <c r="W7" i="30"/>
  <c r="I15" i="30"/>
  <c r="T7" i="30"/>
  <c r="I18" i="3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INVITADO_PC</author>
  </authors>
  <commentList>
    <comment ref="C4" authorId="0" shapeId="0" xr:uid="{86694BE4-896E-472D-935C-297FACACB3E0}">
      <text>
        <r>
          <rPr>
            <b/>
            <sz val="9"/>
            <color indexed="81"/>
            <rFont val="Tahoma"/>
            <family val="2"/>
          </rPr>
          <t>INVITADO_PC:</t>
        </r>
        <r>
          <rPr>
            <sz val="9"/>
            <color indexed="81"/>
            <rFont val="Tahoma"/>
            <family val="2"/>
          </rPr>
          <t xml:space="preserve">
Consecutivo del riesgo</t>
        </r>
      </text>
    </comment>
    <comment ref="D4" authorId="0" shapeId="0" xr:uid="{35107707-1CE7-4C51-87F5-81E66F07F3D7}">
      <text>
        <r>
          <rPr>
            <b/>
            <sz val="12"/>
            <color indexed="81"/>
            <rFont val="Arial Narrow"/>
            <family val="2"/>
          </rPr>
          <t>INVITADO_PC:</t>
        </r>
        <r>
          <rPr>
            <sz val="12"/>
            <color indexed="81"/>
            <rFont val="Arial Narrow"/>
            <family val="2"/>
          </rPr>
          <t xml:space="preserve">
Diligencie el nombre del proceso al cual se le identificarán y valorarán los riesgos.</t>
        </r>
      </text>
    </comment>
    <comment ref="E4" authorId="0" shapeId="0" xr:uid="{EFF311F6-9A1B-4A55-9F88-84FAF6079A72}">
      <text>
        <r>
          <rPr>
            <b/>
            <sz val="9"/>
            <color indexed="81"/>
            <rFont val="Tahoma"/>
            <family val="2"/>
          </rPr>
          <t>INVITADO_PC:</t>
        </r>
        <r>
          <rPr>
            <sz val="9"/>
            <color indexed="81"/>
            <rFont val="Tahoma"/>
            <family val="2"/>
          </rPr>
          <t xml:space="preserve">
Conjunto de operaciones secuenciales para cumplir el proceso. Esta secuencia esta clasificada según el siclo PHVA. 
Esta actividad se obtiene de la caracterizacion del proceso. </t>
        </r>
      </text>
    </comment>
    <comment ref="F4" authorId="0" shapeId="0" xr:uid="{2C86C777-702A-470F-B6EE-0EB3DD86622A}">
      <text>
        <r>
          <rPr>
            <b/>
            <sz val="9"/>
            <color indexed="81"/>
            <rFont val="Tahoma"/>
            <family val="2"/>
          </rPr>
          <t>INVITADO_PC:</t>
        </r>
        <r>
          <rPr>
            <sz val="9"/>
            <color indexed="81"/>
            <rFont val="Tahoma"/>
            <family val="2"/>
          </rPr>
          <t xml:space="preserve">
es la probabilidad de que una amenaza se convierta en un desastre</t>
        </r>
      </text>
    </comment>
    <comment ref="G4" authorId="0" shapeId="0" xr:uid="{08E9CBC8-7170-4335-8BF3-41769E216869}">
      <text>
        <r>
          <rPr>
            <b/>
            <sz val="9"/>
            <color indexed="81"/>
            <rFont val="Tahoma"/>
            <family val="2"/>
          </rPr>
          <t>INVITADO_PC:</t>
        </r>
        <r>
          <rPr>
            <sz val="9"/>
            <color indexed="81"/>
            <rFont val="Tahoma"/>
            <family val="2"/>
          </rPr>
          <t xml:space="preserve">
¿Por qué?  O Causa  principal, corresponde a las razones por la cuales se puede presentar  el riesgo. </t>
        </r>
      </text>
    </comment>
    <comment ref="H4" authorId="0" shapeId="0" xr:uid="{C6A6E19A-69FC-4825-875D-9E9E238BB2E1}">
      <text>
        <r>
          <rPr>
            <b/>
            <sz val="10"/>
            <color indexed="81"/>
            <rFont val="Tahoma"/>
            <family val="2"/>
          </rPr>
          <t>INVITADO_PC:</t>
        </r>
        <r>
          <rPr>
            <sz val="10"/>
            <color indexed="81"/>
            <rFont val="Tahoma"/>
            <family val="2"/>
          </rPr>
          <t xml:space="preserve">
Los efectos o situaciones resultantes de la materialización del riesgo que impactan en el proceso, la entidad, sus grupos de valor y demás partes interesadas</t>
        </r>
      </text>
    </comment>
    <comment ref="I4" authorId="0" shapeId="0" xr:uid="{E269C86A-A8CE-4CB1-B995-1B68EABFB136}">
      <text>
        <r>
          <rPr>
            <b/>
            <sz val="9"/>
            <color indexed="81"/>
            <rFont val="Tahoma"/>
            <family val="2"/>
          </rPr>
          <t xml:space="preserve">INVITADO_PC:
</t>
        </r>
        <r>
          <rPr>
            <sz val="14"/>
            <color indexed="81"/>
            <rFont val="Tahoma"/>
            <family val="2"/>
          </rPr>
          <t xml:space="preserve">Posibilidad de ocurrencia de un riesgo </t>
        </r>
      </text>
    </comment>
    <comment ref="K4" authorId="0" shapeId="0" xr:uid="{85A31481-65B0-4365-AD31-02B2383E8F03}">
      <text>
        <r>
          <rPr>
            <b/>
            <sz val="9"/>
            <color indexed="81"/>
            <rFont val="Tahoma"/>
            <family val="2"/>
          </rPr>
          <t>INVITADO_PC:</t>
        </r>
        <r>
          <rPr>
            <sz val="9"/>
            <color indexed="81"/>
            <rFont val="Tahoma"/>
            <family val="2"/>
          </rPr>
          <t xml:space="preserve">
Que puede ocasionar a la organización la materialización del riesgo de manera economica y/o reputacional.</t>
        </r>
      </text>
    </comment>
    <comment ref="N4" authorId="0" shapeId="0" xr:uid="{EB5969EC-0082-4554-832E-DFD530949356}">
      <text>
        <r>
          <rPr>
            <b/>
            <sz val="9"/>
            <color indexed="81"/>
            <rFont val="Tahoma"/>
            <family val="2"/>
          </rPr>
          <t>INVITADO_PC:</t>
        </r>
        <r>
          <rPr>
            <sz val="9"/>
            <color indexed="81"/>
            <rFont val="Tahoma"/>
            <family val="2"/>
          </rPr>
          <t xml:space="preserve">
Para las categorías de tratamiento del riesgo se aplicarán las siguientes: Reducir, Aceptar y Evitar.
Es importante aclarar que el plan de acción, se realizará solo si se toma como opción de manejo mitigar.</t>
        </r>
      </text>
    </comment>
    <comment ref="O4" authorId="0" shapeId="0" xr:uid="{1B9AAD5A-654A-4FD6-ABD9-E7E5F1201924}">
      <text>
        <r>
          <rPr>
            <b/>
            <sz val="9"/>
            <color indexed="81"/>
            <rFont val="Tahoma"/>
            <family val="2"/>
          </rPr>
          <t>INVITADO_PC:</t>
        </r>
        <r>
          <rPr>
            <sz val="9"/>
            <color indexed="81"/>
            <rFont val="Tahoma"/>
            <family val="2"/>
          </rPr>
          <t xml:space="preserve">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r>
      </text>
    </comment>
    <comment ref="P4" authorId="0" shapeId="0" xr:uid="{D9ABEFC4-D4E5-4CD7-81C5-AB783B10B6D3}">
      <text>
        <r>
          <rPr>
            <b/>
            <sz val="9"/>
            <color indexed="81"/>
            <rFont val="Tahoma"/>
            <family val="2"/>
          </rPr>
          <t>INVITADO_PC:</t>
        </r>
        <r>
          <rPr>
            <sz val="9"/>
            <color indexed="81"/>
            <rFont val="Tahoma"/>
            <family val="2"/>
          </rPr>
          <t xml:space="preserve">
Documento que soporta la ejecucion del plan de accion que seleccion</t>
        </r>
      </text>
    </comment>
    <comment ref="Q4" authorId="0" shapeId="0" xr:uid="{F0B3A8FE-8B46-448A-902B-138AB71B95C3}">
      <text>
        <r>
          <rPr>
            <b/>
            <sz val="9"/>
            <color indexed="81"/>
            <rFont val="Tahoma"/>
            <family val="2"/>
          </rPr>
          <t>INVITADO_PC:</t>
        </r>
        <r>
          <rPr>
            <sz val="9"/>
            <color indexed="81"/>
            <rFont val="Tahoma"/>
            <family val="2"/>
          </rPr>
          <t xml:space="preserve">
Persona encarga de ejecutar el plan de accion 
</t>
        </r>
      </text>
    </comment>
    <comment ref="R4" authorId="0" shapeId="0" xr:uid="{779CC762-49A7-4864-87BD-6AA020B057C3}">
      <text>
        <r>
          <rPr>
            <sz val="9"/>
            <color indexed="81"/>
            <rFont val="Tahoma"/>
            <family val="2"/>
          </rPr>
          <t xml:space="preserve">Fecha de entrega de las acciones a realizar 
</t>
        </r>
      </text>
    </comment>
    <comment ref="S4" authorId="0" shapeId="0" xr:uid="{EAF9E02F-BFFC-407C-A061-E61D6ADAEFBF}">
      <text>
        <r>
          <rPr>
            <sz val="9"/>
            <color indexed="81"/>
            <rFont val="Tahoma"/>
            <family val="2"/>
          </rPr>
          <t>permite medir la ocurrencia de un incidente que se asocia a un riesgo, identificado previamente y que es considerado alto, lo cual permite llevar un registro de ocurrencias y evaluar a través de su tendencia la eficacia de los controles que se disponen para mitigarlos</t>
        </r>
      </text>
    </comment>
    <comment ref="T4" authorId="0" shapeId="0" xr:uid="{5A52EB80-FC86-405C-9A93-64D2E4133DB6}">
      <text>
        <r>
          <rPr>
            <b/>
            <sz val="9"/>
            <color indexed="81"/>
            <rFont val="Tahoma"/>
            <family val="2"/>
          </rPr>
          <t xml:space="preserve">INVITADO_PC:
</t>
        </r>
        <r>
          <rPr>
            <sz val="14"/>
            <color indexed="81"/>
            <rFont val="Tahoma"/>
            <family val="2"/>
          </rPr>
          <t xml:space="preserve">Posibilidad de ocurrencia de un riesgo </t>
        </r>
      </text>
    </comment>
    <comment ref="U4" authorId="0" shapeId="0" xr:uid="{121E5BB6-B71D-4485-8D18-7EFF2329FB8B}">
      <text>
        <r>
          <rPr>
            <b/>
            <sz val="9"/>
            <color indexed="81"/>
            <rFont val="Tahoma"/>
            <family val="2"/>
          </rPr>
          <t>INVITADO_PC:</t>
        </r>
        <r>
          <rPr>
            <sz val="9"/>
            <color indexed="81"/>
            <rFont val="Tahoma"/>
            <family val="2"/>
          </rPr>
          <t xml:space="preserve">
Que puede ocasionar a la organización la materialización del riesgo de manera economica y/o reputacional.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INVITADO_PC</author>
  </authors>
  <commentList>
    <comment ref="B5" authorId="0" shapeId="0" xr:uid="{B1A5C46E-8B9E-400B-BC33-F722CE787D04}">
      <text>
        <r>
          <rPr>
            <b/>
            <sz val="9"/>
            <color indexed="81"/>
            <rFont val="Tahoma"/>
            <family val="2"/>
          </rPr>
          <t>INVITADO_PC:</t>
        </r>
        <r>
          <rPr>
            <sz val="9"/>
            <color indexed="81"/>
            <rFont val="Tahoma"/>
            <family val="2"/>
          </rPr>
          <t xml:space="preserve">
Consecutivo del riesgo</t>
        </r>
      </text>
    </comment>
    <comment ref="C5" authorId="0" shapeId="0" xr:uid="{E012F645-6F1A-443C-8A70-7559C7676CAA}">
      <text>
        <r>
          <rPr>
            <b/>
            <sz val="12"/>
            <color indexed="81"/>
            <rFont val="Arial Narrow"/>
            <family val="2"/>
          </rPr>
          <t>INVITADO_PC:</t>
        </r>
        <r>
          <rPr>
            <sz val="12"/>
            <color indexed="81"/>
            <rFont val="Arial Narrow"/>
            <family val="2"/>
          </rPr>
          <t xml:space="preserve">
Diligencie el nombre del proceso al cual se le identificarán y valorarán los riesgos.</t>
        </r>
      </text>
    </comment>
    <comment ref="D5" authorId="0" shapeId="0" xr:uid="{4C79FF5F-50AB-4BE8-8186-930F42612CBF}">
      <text>
        <r>
          <rPr>
            <b/>
            <sz val="9"/>
            <color indexed="81"/>
            <rFont val="Tahoma"/>
            <family val="2"/>
          </rPr>
          <t>INVITADO_PC:</t>
        </r>
        <r>
          <rPr>
            <sz val="9"/>
            <color indexed="81"/>
            <rFont val="Tahoma"/>
            <family val="2"/>
          </rPr>
          <t xml:space="preserve">
Conjunto de operaciones secuenciales para cumplir el proceso. Esta secuencia esta clasificada según el siclo PHVA. 
Esta actividad se obtiene de la caracterizacion del proceso. </t>
        </r>
      </text>
    </comment>
    <comment ref="E5" authorId="0" shapeId="0" xr:uid="{613E2725-3526-4A25-B322-AF99342E965E}">
      <text>
        <r>
          <rPr>
            <b/>
            <sz val="9"/>
            <color indexed="81"/>
            <rFont val="Tahoma"/>
            <family val="2"/>
          </rPr>
          <t>INVITADO_PC:</t>
        </r>
        <r>
          <rPr>
            <sz val="9"/>
            <color indexed="81"/>
            <rFont val="Tahoma"/>
            <family val="2"/>
          </rPr>
          <t xml:space="preserve">
es la probabilidad de que una amenaza se convierta en un desastre</t>
        </r>
      </text>
    </comment>
    <comment ref="F5" authorId="0" shapeId="0" xr:uid="{0E66750D-F534-4C1E-B171-4D4C7F870283}">
      <text>
        <r>
          <rPr>
            <b/>
            <sz val="9"/>
            <color indexed="81"/>
            <rFont val="Tahoma"/>
            <family val="2"/>
          </rPr>
          <t>INVITADO_PC:</t>
        </r>
        <r>
          <rPr>
            <sz val="9"/>
            <color indexed="81"/>
            <rFont val="Tahoma"/>
            <family val="2"/>
          </rPr>
          <t xml:space="preserve">
¿Por qué?  O Causa  principal, corresponde a las razones por la cuales se puede presentar  el riesgo. </t>
        </r>
      </text>
    </comment>
    <comment ref="G5" authorId="0" shapeId="0" xr:uid="{4F30C2ED-86F3-45D8-9DE8-75BEB41F2D4C}">
      <text>
        <r>
          <rPr>
            <b/>
            <sz val="10"/>
            <color indexed="81"/>
            <rFont val="Tahoma"/>
            <family val="2"/>
          </rPr>
          <t>INVITADO_PC:</t>
        </r>
        <r>
          <rPr>
            <sz val="10"/>
            <color indexed="81"/>
            <rFont val="Tahoma"/>
            <family val="2"/>
          </rPr>
          <t xml:space="preserve">
Los efectos o situaciones resultantes de la materialización del riesgo que impactan en el proceso, la entidad, sus grupos de valor y demás partes interesadas</t>
        </r>
      </text>
    </comment>
    <comment ref="H5" authorId="0" shapeId="0" xr:uid="{FD10645C-4311-421F-8540-DA2D7A5FC353}">
      <text>
        <r>
          <rPr>
            <b/>
            <sz val="9"/>
            <color indexed="81"/>
            <rFont val="Tahoma"/>
            <family val="2"/>
          </rPr>
          <t xml:space="preserve">INVITADO_PC:
</t>
        </r>
        <r>
          <rPr>
            <sz val="14"/>
            <color indexed="81"/>
            <rFont val="Tahoma"/>
            <family val="2"/>
          </rPr>
          <t xml:space="preserve">Posibilidad de ocurrencia de un riesgo </t>
        </r>
      </text>
    </comment>
    <comment ref="J5" authorId="0" shapeId="0" xr:uid="{D1115CE1-9F54-4A62-BD2A-EC32DEB4FC63}">
      <text>
        <r>
          <rPr>
            <b/>
            <sz val="9"/>
            <color indexed="81"/>
            <rFont val="Tahoma"/>
            <family val="2"/>
          </rPr>
          <t>INVITADO_PC:</t>
        </r>
        <r>
          <rPr>
            <sz val="9"/>
            <color indexed="81"/>
            <rFont val="Tahoma"/>
            <family val="2"/>
          </rPr>
          <t xml:space="preserve">
Que puede ocasionar a la organización la materialización del riesgo de manera economica y/o reputacional.</t>
        </r>
      </text>
    </comment>
    <comment ref="M5" authorId="0" shapeId="0" xr:uid="{1836DA39-BA1E-4DCC-8237-D057D5364CFA}">
      <text>
        <r>
          <rPr>
            <b/>
            <sz val="9"/>
            <color indexed="81"/>
            <rFont val="Tahoma"/>
            <family val="2"/>
          </rPr>
          <t>INVITADO_PC:</t>
        </r>
        <r>
          <rPr>
            <sz val="9"/>
            <color indexed="81"/>
            <rFont val="Tahoma"/>
            <family val="2"/>
          </rPr>
          <t xml:space="preserve">
Para las categorías de tratamiento del riesgo se aplicarán las siguientes: Reducir, Aceptar y Evitar.
Es importante aclarar que el plan de acción, se realizará solo si se toma como opción de manejo mitigar.</t>
        </r>
      </text>
    </comment>
    <comment ref="N5" authorId="0" shapeId="0" xr:uid="{B35ECB22-A0EB-4F7C-A07E-6A35DDAAF1D1}">
      <text>
        <r>
          <rPr>
            <b/>
            <sz val="9"/>
            <color indexed="81"/>
            <rFont val="Tahoma"/>
            <family val="2"/>
          </rPr>
          <t>INVITADO_PC:</t>
        </r>
        <r>
          <rPr>
            <sz val="9"/>
            <color indexed="81"/>
            <rFont val="Tahoma"/>
            <family val="2"/>
          </rPr>
          <t xml:space="preserve">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r>
      </text>
    </comment>
    <comment ref="O5" authorId="0" shapeId="0" xr:uid="{EE59F4D0-338B-4FBA-9DC9-419C5A5E7E5C}">
      <text>
        <r>
          <rPr>
            <b/>
            <sz val="9"/>
            <color indexed="81"/>
            <rFont val="Tahoma"/>
            <family val="2"/>
          </rPr>
          <t>INVITADO_PC:</t>
        </r>
        <r>
          <rPr>
            <sz val="9"/>
            <color indexed="81"/>
            <rFont val="Tahoma"/>
            <family val="2"/>
          </rPr>
          <t xml:space="preserve">
Documento que soporta la ejecucion del plan de accion que seleccion</t>
        </r>
      </text>
    </comment>
    <comment ref="P5" authorId="0" shapeId="0" xr:uid="{FC5CC687-31E1-402B-9438-D0238E1BCB80}">
      <text>
        <r>
          <rPr>
            <b/>
            <sz val="9"/>
            <color indexed="81"/>
            <rFont val="Tahoma"/>
            <family val="2"/>
          </rPr>
          <t>INVITADO_PC:</t>
        </r>
        <r>
          <rPr>
            <sz val="9"/>
            <color indexed="81"/>
            <rFont val="Tahoma"/>
            <family val="2"/>
          </rPr>
          <t xml:space="preserve">
Persona encarga de ejecutar el plan de accion 
</t>
        </r>
      </text>
    </comment>
    <comment ref="Q5" authorId="0" shapeId="0" xr:uid="{5BCAC9D8-9297-42B2-AD71-DF4C5323854D}">
      <text>
        <r>
          <rPr>
            <sz val="9"/>
            <color indexed="81"/>
            <rFont val="Tahoma"/>
            <family val="2"/>
          </rPr>
          <t xml:space="preserve">Fecha de entrega de las acciones a realizar 
</t>
        </r>
      </text>
    </comment>
    <comment ref="R5" authorId="0" shapeId="0" xr:uid="{A1863F1E-5EE0-40D6-B9BF-C28A30FA0A27}">
      <text>
        <r>
          <rPr>
            <sz val="9"/>
            <color indexed="81"/>
            <rFont val="Tahoma"/>
            <family val="2"/>
          </rPr>
          <t>permite medir la ocurrencia de un incidente que se asocia a un riesgo, identificado previamente y que es considerado alto, lo cual permite llevar un registro de ocurrencias y evaluar a través de su tendencia la eficacia de los controles que se disponen para mitigarlos</t>
        </r>
      </text>
    </comment>
    <comment ref="S5" authorId="0" shapeId="0" xr:uid="{95D20AAF-6F1D-4305-8AA7-E74D0B08EFA5}">
      <text>
        <r>
          <rPr>
            <b/>
            <sz val="9"/>
            <color indexed="81"/>
            <rFont val="Tahoma"/>
            <family val="2"/>
          </rPr>
          <t xml:space="preserve">INVITADO_PC:
</t>
        </r>
        <r>
          <rPr>
            <sz val="14"/>
            <color indexed="81"/>
            <rFont val="Tahoma"/>
            <family val="2"/>
          </rPr>
          <t xml:space="preserve">Posibilidad de ocurrencia de un riesgo </t>
        </r>
      </text>
    </comment>
    <comment ref="U5" authorId="0" shapeId="0" xr:uid="{2BDA297E-BDED-456F-B93B-A3202EA7F43B}">
      <text>
        <r>
          <rPr>
            <b/>
            <sz val="9"/>
            <color indexed="81"/>
            <rFont val="Tahoma"/>
            <family val="2"/>
          </rPr>
          <t>INVITADO_PC:</t>
        </r>
        <r>
          <rPr>
            <sz val="9"/>
            <color indexed="81"/>
            <rFont val="Tahoma"/>
            <family val="2"/>
          </rPr>
          <t xml:space="preserve">
Que puede ocasionar a la organización la materialización del riesgo de manera economica y/o reputacional.</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INVITADO_PC</author>
    <author>CORDCALIDAD</author>
  </authors>
  <commentList>
    <comment ref="B12" authorId="0" shapeId="0" xr:uid="{3DCB7B62-D872-42CB-9B78-A8C24A695222}">
      <text>
        <r>
          <rPr>
            <b/>
            <sz val="9"/>
            <color indexed="81"/>
            <rFont val="Tahoma"/>
            <family val="2"/>
          </rPr>
          <t>INVITADO_PC:</t>
        </r>
        <r>
          <rPr>
            <sz val="9"/>
            <color indexed="81"/>
            <rFont val="Tahoma"/>
            <family val="2"/>
          </rPr>
          <t xml:space="preserve">
Consecutivo del riesgo</t>
        </r>
      </text>
    </comment>
    <comment ref="C12" authorId="0" shapeId="0" xr:uid="{5E597913-D700-4A03-A404-22B5F33C8EA1}">
      <text>
        <r>
          <rPr>
            <sz val="10"/>
            <color indexed="81"/>
            <rFont val="Tahoma"/>
            <family val="2"/>
          </rPr>
          <t xml:space="preserve">Una vez aplicado el plan de accion se evalua nuevamente la Posibilidad de ocurrencia del riesgo </t>
        </r>
      </text>
    </comment>
    <comment ref="E12" authorId="1" shapeId="0" xr:uid="{BBF79BFF-F03C-4E23-9E9E-7F8ED9DDF3F3}">
      <text>
        <r>
          <rPr>
            <sz val="9"/>
            <color indexed="81"/>
            <rFont val="Tahoma"/>
            <family val="2"/>
          </rPr>
          <t xml:space="preserve">Se mide teniendo en cuenta los efectos de la ocurrencia del riesgo sobre los objetivos de la entidad:
Catastrófico= 25
Mayor= 20
Moderado= 15
Menor= 10
Insignificante= 5
</t>
        </r>
      </text>
    </comment>
    <comment ref="I12" authorId="0" shapeId="0" xr:uid="{56CF3AA0-40CE-48EC-B789-97D4C54C2BB7}">
      <text>
        <r>
          <rPr>
            <sz val="10"/>
            <color indexed="81"/>
            <rFont val="Tahoma"/>
            <family val="2"/>
          </rPr>
          <t xml:space="preserve">Una vez aplicado el plan de accion se evalua nuevamente la Posibilidad de ocurrencia del riesgo </t>
        </r>
      </text>
    </comment>
    <comment ref="K12" authorId="1" shapeId="0" xr:uid="{BF28915F-8AB0-4FA8-9BBF-173B0AEF4193}">
      <text>
        <r>
          <rPr>
            <sz val="9"/>
            <color indexed="81"/>
            <rFont val="Tahoma"/>
            <family val="2"/>
          </rPr>
          <t xml:space="preserve">Se mide teniendo en cuenta los efectos de la ocurrencia del riesgo sobre los objetivos de la entidad:
Catastrófico= 25
Mayor= 20
Moderado= 15
Menor= 10
Insignificante= 5
</t>
        </r>
      </text>
    </comment>
    <comment ref="O12" authorId="0" shapeId="0" xr:uid="{D7128E34-2BAF-4459-8A47-EB85735849F9}">
      <text>
        <r>
          <rPr>
            <sz val="10"/>
            <color indexed="81"/>
            <rFont val="Tahoma"/>
            <family val="2"/>
          </rPr>
          <t xml:space="preserve">Una vez aplicado el plan de accion se evalua nuevamente la Posibilidad de ocurrencia del riesgo </t>
        </r>
      </text>
    </comment>
    <comment ref="Q12" authorId="1" shapeId="0" xr:uid="{74237A13-A9BF-4835-8034-AA901BF08034}">
      <text>
        <r>
          <rPr>
            <sz val="9"/>
            <color indexed="81"/>
            <rFont val="Tahoma"/>
            <family val="2"/>
          </rPr>
          <t xml:space="preserve">Se mide teniendo en cuenta los efectos de la ocurrencia del riesgo sobre los objetivos de la entidad:
Catastrófico= 25
Mayor= 20
Moderado= 15
Menor= 10
Insignificante= 5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Juan V</author>
  </authors>
  <commentList>
    <comment ref="I6" authorId="0" shapeId="0" xr:uid="{8DC7F2CB-715A-459E-9F01-5F5FD87E122E}">
      <text>
        <r>
          <rPr>
            <sz val="9"/>
            <color indexed="81"/>
            <rFont val="Tahoma"/>
            <family val="2"/>
          </rPr>
          <t>Cálculo de Frecuencia - Pág 38 (Guía Administración de Riesgo)</t>
        </r>
      </text>
    </comment>
    <comment ref="AB6" authorId="0" shapeId="0" xr:uid="{7D325B48-C419-4EE0-9768-DE4914A8531F}">
      <text>
        <r>
          <rPr>
            <sz val="9"/>
            <color indexed="81"/>
            <rFont val="Tahoma"/>
            <family val="2"/>
          </rPr>
          <t xml:space="preserve">Probabilidad Residual =Probabilidad Inherente -(Probabilidad Inherente x Calificación del control)
</t>
        </r>
      </text>
    </comment>
    <comment ref="AC6" authorId="0" shapeId="0" xr:uid="{258494F3-D7FE-4789-ACFC-C02843B23432}">
      <text>
        <r>
          <rPr>
            <sz val="9"/>
            <color indexed="81"/>
            <rFont val="Tahoma"/>
            <family val="2"/>
          </rPr>
          <t xml:space="preserve">Probabilidad Residual =Probabilidad Inherente -(Probabilidad Inherente x Calificación del control)
</t>
        </r>
      </text>
    </comment>
    <comment ref="Y7" authorId="0" shapeId="0" xr:uid="{0CE77F5C-AA67-486E-9BFF-02AF6812995C}">
      <text>
        <r>
          <rPr>
            <sz val="9"/>
            <color indexed="81"/>
            <rFont val="Tahoma"/>
            <family val="2"/>
          </rPr>
          <t>Informativo (Sin Peso)</t>
        </r>
      </text>
    </comment>
    <comment ref="Z7" authorId="0" shapeId="0" xr:uid="{8AAA2269-AA49-49A7-8099-5800F17C800D}">
      <text>
        <r>
          <rPr>
            <sz val="9"/>
            <color indexed="81"/>
            <rFont val="Tahoma"/>
            <family val="2"/>
          </rPr>
          <t>Informativo (Sin Peso)</t>
        </r>
      </text>
    </comment>
    <comment ref="AA7" authorId="0" shapeId="0" xr:uid="{93F95460-8FC5-4B19-9366-5F4571242D49}">
      <text>
        <r>
          <rPr>
            <sz val="9"/>
            <color indexed="81"/>
            <rFont val="Tahoma"/>
            <family val="2"/>
          </rPr>
          <t>Informativo (Sin Peso)</t>
        </r>
      </text>
    </comment>
  </commentList>
</comments>
</file>

<file path=xl/sharedStrings.xml><?xml version="1.0" encoding="utf-8"?>
<sst xmlns="http://schemas.openxmlformats.org/spreadsheetml/2006/main" count="3701" uniqueCount="1670">
  <si>
    <t>Proceso</t>
  </si>
  <si>
    <t>Direccionamiento Estratégico</t>
  </si>
  <si>
    <t>Tecnologías de la Información y las Comunicaciones</t>
  </si>
  <si>
    <t>Conocimiento del Riesgo y Efectos del Cambio Climático</t>
  </si>
  <si>
    <t>Reducción del Riesgo y Adaptación al Cambio Climático</t>
  </si>
  <si>
    <t>Manejo de Emergencias y Desastres</t>
  </si>
  <si>
    <t>Gestión del Talento Humano</t>
  </si>
  <si>
    <t>Comunicaciones e Información Pública</t>
  </si>
  <si>
    <t>Conocimiento e Innovación</t>
  </si>
  <si>
    <t>Gestión Administrativa</t>
  </si>
  <si>
    <t>Gestión Contractual</t>
  </si>
  <si>
    <t>Gestión Jurídica</t>
  </si>
  <si>
    <t>Gestión Financiera</t>
  </si>
  <si>
    <t>Gestión Documental</t>
  </si>
  <si>
    <t>Atención al Ciudadano</t>
  </si>
  <si>
    <t>Evaluación independiente</t>
  </si>
  <si>
    <t>Control Disciplinario Interno</t>
  </si>
  <si>
    <t>Ítem</t>
  </si>
  <si>
    <t>Tipo de Comunicación</t>
  </si>
  <si>
    <t>Interna</t>
  </si>
  <si>
    <t>Externa</t>
  </si>
  <si>
    <t>Dependencias</t>
  </si>
  <si>
    <t>Dirección General</t>
  </si>
  <si>
    <t>Oficina Asesora de Planeación</t>
  </si>
  <si>
    <t>Oficina de Comunicaciones</t>
  </si>
  <si>
    <t>Oficina de Tecnologías de la Información y las Comunicaciones</t>
  </si>
  <si>
    <t>Oficina Control Interno</t>
  </si>
  <si>
    <t>Subdirección para el Manejo de Emergencias y Desastres</t>
  </si>
  <si>
    <t>Subdirección Corporativa y Asuntos Disciplinarios</t>
  </si>
  <si>
    <t>Oficina Asesora Jurídica</t>
  </si>
  <si>
    <t>Subdirección de Análisis de Riesgos y Efectos del Cambio Climático</t>
  </si>
  <si>
    <t>Subdirección de Reducción del Riesgos y Adaptación al Cambio Climático</t>
  </si>
  <si>
    <t>Producto(s) o Entregable(s)</t>
  </si>
  <si>
    <t>% DE AVANCE</t>
  </si>
  <si>
    <t>REPORTE DE LOS AVANCES DE LAS ACCIONES EJECUTADAS</t>
  </si>
  <si>
    <t>EVIDENCIAS / PRODUCTOS ENTREGADOS</t>
  </si>
  <si>
    <t>DESCRIPCION DEL MONITOREO (ACOMPAÑAMIENTO)</t>
  </si>
  <si>
    <t>Actividad(es)</t>
  </si>
  <si>
    <t>EMPRESA DE SERVICIOS PÚBLICOS DOMICILIARIOS DE PITALITO EMPITALITO E.S.P.</t>
  </si>
  <si>
    <t>Plan Anual de Adquisiciones.</t>
  </si>
  <si>
    <t>Plan de Previsión de Recursos Humanos.</t>
  </si>
  <si>
    <t>Plan Estratégico de Talento Humano.</t>
  </si>
  <si>
    <t>Plan Institucional de Capacitación.</t>
  </si>
  <si>
    <t>Plan de Bienestar e Incentivos Institucionales.</t>
  </si>
  <si>
    <t xml:space="preserve">Plan de Trabajo Anual en Seguridad y Salud en el Trabajo. </t>
  </si>
  <si>
    <t xml:space="preserve">Plan Institucuional de archivo </t>
  </si>
  <si>
    <t>Plan de acción Institucional</t>
  </si>
  <si>
    <t>Plan Estratégico de Tecnologías de la Información y las Comunicaciones ­ PETI.</t>
  </si>
  <si>
    <t>Plan de Tratamiento de Riesgos de Seguridad y Privacidad de la Información.</t>
  </si>
  <si>
    <t>Plan de Seguridad y Privacidad de la Información.</t>
  </si>
  <si>
    <t xml:space="preserve">Matriz de Riegos </t>
  </si>
  <si>
    <t>REPORTE DEL PRIMER TRIMESTRE 2024</t>
  </si>
  <si>
    <t>REPORTE DEL SEGUNDO TRIMESTRE 2024</t>
  </si>
  <si>
    <t>REPORTE DEL CUARTO TRIMESTRE 2024</t>
  </si>
  <si>
    <t>REPORTE DEL TERCER TRIMESTRE 2024</t>
  </si>
  <si>
    <t>Publicacion de Plan Anual de Adquisiciones</t>
  </si>
  <si>
    <t xml:space="preserve">actualizacion del Plan Anual de Adquisiciones </t>
  </si>
  <si>
    <t xml:space="preserve">PLAN ANUAL ADQUISICION </t>
  </si>
  <si>
    <t xml:space="preserve">
 (DIRECTIVOS - RESPONSABLES DE LOS PROCESOS)</t>
  </si>
  <si>
    <t xml:space="preserve">
DIRECTIVOS - RESPONSABLES DE LOS PROCESOS</t>
  </si>
  <si>
    <t xml:space="preserve">
OFICINA ASESORA DE PLANEACIÓN</t>
  </si>
  <si>
    <t xml:space="preserve">
(OFICINA ASESORA DE PLANEACIÓN)</t>
  </si>
  <si>
    <t>PLAN ESTRATÉGICO DE TALENTO HUMANO</t>
  </si>
  <si>
    <t>Plan institucional de capacitación.</t>
  </si>
  <si>
    <t>Plan de seguridad y salud en el trabajo.</t>
  </si>
  <si>
    <t>Plan previsión de recursos humanos.</t>
  </si>
  <si>
    <t>Realizar la gestión de las historias laborales en el SIGEP.</t>
  </si>
  <si>
    <t>Realizar inducción a los nuevos trabajadores de EMPITALITO E.S.P. y reinducción al personal de planta.</t>
  </si>
  <si>
    <t>Crear base de datos de los trabajadores oficiales de planta.</t>
  </si>
  <si>
    <t>Realizar evaluación periódica del desempeño laboral de los servidores públicos.</t>
  </si>
  <si>
    <t>Formular y ejecutar el Plan de bienestar social e incentivos.</t>
  </si>
  <si>
    <t>Desarrollar el proceso de dotación de vestido y calzado de labor en la entidad</t>
  </si>
  <si>
    <t>Realizar medición e intervención del clima organizacional.</t>
  </si>
  <si>
    <t>Socializar el código de integridad.</t>
  </si>
  <si>
    <t>Consolidado de hojas de vida y expedientes de retiros.</t>
  </si>
  <si>
    <t>Formular y ejecutar un procedimiento para la desvinculación y reconocimiento de la trayectoria laboral</t>
  </si>
  <si>
    <t>Formular y ejecutar un procedimiento para la entrega de información de los empleados en retiro.</t>
  </si>
  <si>
    <t>PLAN PREVISIÓN DE RECURSOS HUMANO</t>
  </si>
  <si>
    <t>PLAN DE BIENESTAR E INCENTIVOS INSTITUCIONALES</t>
  </si>
  <si>
    <t>PLAN INSTITUCIONAL DE CAPACITACIÓN</t>
  </si>
  <si>
    <t>Gestión documental</t>
  </si>
  <si>
    <t>Atención al usuario con cultura de servicio al ciudadano, ética y valores del servidor público</t>
  </si>
  <si>
    <t>Integración social de los trabajadores a través de la comunicación. El énfasis en las relaciones humanas entre los empleados Relaciones interpersonales Relaciones sociales</t>
  </si>
  <si>
    <t>Manejo plataforma SIGEP II</t>
  </si>
  <si>
    <t>Sistema de Gestión y De sostenimiento MIPG</t>
  </si>
  <si>
    <t>Sistema de gestión de calidad y normatividad técnica Colombiana ISO 17025</t>
  </si>
  <si>
    <t>Trabajo en equipo y liderazgo</t>
  </si>
  <si>
    <t>Capacitación tecnológica y digital- seguridad informática</t>
  </si>
  <si>
    <t xml:space="preserve">Diseño carta de asignación responsable SST </t>
  </si>
  <si>
    <t>Divulgación y publicación de la política SGSST</t>
  </si>
  <si>
    <t xml:space="preserve">Revisión de objetivos del SGSST </t>
  </si>
  <si>
    <t xml:space="preserve">Diseño formato programa de capacitación </t>
  </si>
  <si>
    <t>Elaborar un procedimiento para evaluar el impacto sobre la Seguridad y Salud en el Trabajo que se pueda generar por cambios internos o externos.</t>
  </si>
  <si>
    <t>Seguimiento a la ejecución presupuestal del SG-SST</t>
  </si>
  <si>
    <t>Auditorias internas al SG-SST</t>
  </si>
  <si>
    <t>Actualización del Plan de prevención, preparación y respuesta ante emergencias</t>
  </si>
  <si>
    <t>Elaboración de perfil sociodemográfico</t>
  </si>
  <si>
    <t>Entrega de certificación del concepto de aptitud laboral a trabajadores.</t>
  </si>
  <si>
    <t xml:space="preserve">PVE Riesgo Cardiovascular:  Diagnóstico del riesgo, Capacitaciones, actividades, seguimiento a las actividades del programa. </t>
  </si>
  <si>
    <t xml:space="preserve">Reuniones de seguimiento del  Comité Paritario de Seguridad y Salud en el Trabajo COPASST </t>
  </si>
  <si>
    <t>Reuniones de seguimiento del  Comité de Convivencia Laboral</t>
  </si>
  <si>
    <t>Investigación de incidentes, Accidentes de trabajo y enfermedades laborales</t>
  </si>
  <si>
    <t xml:space="preserve">Rendición de cuentas por parte de quienes tienen responsabilidades en el SG-SST </t>
  </si>
  <si>
    <t>Seguimiento a acciones preventivas y correctivas</t>
  </si>
  <si>
    <t>Seguimiento a la mejora continua de los procesos (Mejoramiento continuo de los resultados en seguridad, salud en el trabajo)</t>
  </si>
  <si>
    <t>Actualización de planes, programas y documentos según aplique</t>
  </si>
  <si>
    <t>Identificar en los archivos de gestión la cantidad de documentos que cumplen las condiciones para ser entregados al archivo central e Histórico</t>
  </si>
  <si>
    <t>Realizar cronograma de trasferencia documental.</t>
  </si>
  <si>
    <t>Recibir y revisar archivo documental según el cronograma de transferencia documental establecido.</t>
  </si>
  <si>
    <t>Identificación de documentos para eliminar.</t>
  </si>
  <si>
    <t>Evaluación de documentación para eliminar.</t>
  </si>
  <si>
    <t>Inventariar documentación a eliminar.</t>
  </si>
  <si>
    <t>Socializar en comité de gestión y desempeño los documentos a eliminar.</t>
  </si>
  <si>
    <t>Eliminar documentos.</t>
  </si>
  <si>
    <t>Capacitación en normatividad archivística.</t>
  </si>
  <si>
    <t>Capacitación en tablas de retención documental.</t>
  </si>
  <si>
    <t>Capacitación en organización de archivo.</t>
  </si>
  <si>
    <t>Parametrización del sistema Orfeo.</t>
  </si>
  <si>
    <t>PLAN INSTITUCIONAL DE TRABAJO ANUAL EN SEGURIDAD Y SALUD EN TRABAJO</t>
  </si>
  <si>
    <t>PLAN INSTITUCIONAL DE ARCHIVO</t>
  </si>
  <si>
    <t>Políticas de seguridad</t>
  </si>
  <si>
    <t xml:space="preserve">PLAN DE COMUNICACIÓN EN SEGURIDAD Y PRIVACIDAD DE LA INFORMACION </t>
  </si>
  <si>
    <t>PLAN DE SEGURIDAD Y PRIVACIDAD DE LA INFORMACIÓN</t>
  </si>
  <si>
    <t>Instrumento de Autodiagnóstico de Seguridad y Privacidad de la Información</t>
  </si>
  <si>
    <t xml:space="preserve">Formalizar metodología para la gestión de Activos de Información </t>
  </si>
  <si>
    <t>Documento</t>
  </si>
  <si>
    <t>Realizar la identificación, clasificación y valoración de los activos de información</t>
  </si>
  <si>
    <t>Matriz de Activos de Información de cada proceso</t>
  </si>
  <si>
    <t>Realizar la identificación, análisis y valoración de los riesgos de seguridad y privacidad de la información</t>
  </si>
  <si>
    <t>Matriz de Riesgos de Seguridad de la Información por cada proceso  y Planes de Tratamiento de Riesgos.</t>
  </si>
  <si>
    <t>Material, Evaluación y Listas de Asistencia.</t>
  </si>
  <si>
    <t>Identificación de Riesgos de Seguridad y Privacidad de la Información</t>
  </si>
  <si>
    <t xml:space="preserve">Matriz de riegos </t>
  </si>
  <si>
    <t>Aceptación de Riesgos Identificados</t>
  </si>
  <si>
    <t>Aceptación, Aprobación de Riesgos Identificados y Planes de Mejoramiento</t>
  </si>
  <si>
    <t>Publicación</t>
  </si>
  <si>
    <t>Publicación de Matriz de Riesgos</t>
  </si>
  <si>
    <t>Seguimiento Fase de Tratamiento</t>
  </si>
  <si>
    <t>Seguimiento estado planes de tratamiento de riesgos identificados y verificación de evidencias</t>
  </si>
  <si>
    <t>Evaluación de Riesgos Residuales</t>
  </si>
  <si>
    <t>Mejoramiento</t>
  </si>
  <si>
    <t>Identificación de oportunidades de Mejora acorde a los resultados obtenidos durante la evaluación de riesgos residuales</t>
  </si>
  <si>
    <t>Monitoreo y revisión de los riesgos</t>
  </si>
  <si>
    <t>Evidencias de los controles y planes de tratamiento</t>
  </si>
  <si>
    <t>Documento Plan</t>
  </si>
  <si>
    <t xml:space="preserve">Implementación de Datos Abiertos </t>
  </si>
  <si>
    <t xml:space="preserve">Adquisición, implementación y configuración de un sistema de control de acceso de entrada y salida de funcionarios </t>
  </si>
  <si>
    <t xml:space="preserve">Plataforma e-learning para apoyar los procesos de formación de los servidores públicos de la entidad </t>
  </si>
  <si>
    <t xml:space="preserve">Adquisición, Implementación y Configuración de solución de protección de antivirus para los equipos de cómputo de la entidad </t>
  </si>
  <si>
    <t>PLAN ESTRATÉGICO DE LAS TECNOLOGÍAS DE LA INFORMACIÓN Y LAS COMUNICACIONES - PETI</t>
  </si>
  <si>
    <t xml:space="preserve"> PLANES INSTITUCIONALES Y MATRIZ DE RIESGO 
SEGUIMIENTO </t>
  </si>
  <si>
    <t>ITEM</t>
  </si>
  <si>
    <t>PLAN</t>
  </si>
  <si>
    <t xml:space="preserve">CORTES DE SEGUIMIENTO </t>
  </si>
  <si>
    <t xml:space="preserve"> </t>
  </si>
  <si>
    <t>Fechas programada</t>
  </si>
  <si>
    <t>Marzo</t>
  </si>
  <si>
    <t>Abril</t>
  </si>
  <si>
    <t>Mayo</t>
  </si>
  <si>
    <t xml:space="preserve">publicacion de plan anual de adquisicion en la pagina web, en secop </t>
  </si>
  <si>
    <t>https://empitalito.gov.co/es/plan-de-compras/</t>
  </si>
  <si>
    <t xml:space="preserve">Se eviencia la publicacion de la Pagina web de EMPITALITO </t>
  </si>
  <si>
    <t xml:space="preserve">Fecha Programada </t>
  </si>
  <si>
    <t xml:space="preserve">Febrero </t>
  </si>
  <si>
    <t xml:space="preserve">Diciembre </t>
  </si>
  <si>
    <t>REPORTE DEL PRIMER TRIMESTRE 30 de marzo de 2024</t>
  </si>
  <si>
    <t xml:space="preserve">Fecha </t>
  </si>
  <si>
    <t>31 de enero de 2024</t>
  </si>
  <si>
    <t>Fecha</t>
  </si>
  <si>
    <t xml:space="preserve">Febrero - Diciembre </t>
  </si>
  <si>
    <t xml:space="preserve">Reporte de las Historias Laborales en sigep </t>
  </si>
  <si>
    <t xml:space="preserve">base de datos de los trabajadores </t>
  </si>
  <si>
    <t>semestral</t>
  </si>
  <si>
    <t xml:space="preserve">semestral </t>
  </si>
  <si>
    <t>Diciembre</t>
  </si>
  <si>
    <t>abril</t>
  </si>
  <si>
    <t>junio</t>
  </si>
  <si>
    <t>Febrero</t>
  </si>
  <si>
    <t>Junio</t>
  </si>
  <si>
    <t>febrero</t>
  </si>
  <si>
    <t>junio diciembre</t>
  </si>
  <si>
    <t>marzo</t>
  </si>
  <si>
    <t>febrero junio septiembre diciembre</t>
  </si>
  <si>
    <t>mensual</t>
  </si>
  <si>
    <t xml:space="preserve">   </t>
  </si>
  <si>
    <t xml:space="preserve">Hojas de vida </t>
  </si>
  <si>
    <t>informe</t>
  </si>
  <si>
    <t>se identifica el acuerdo no. 07 y 08 de 2022 donde se modifica la planta de personal de la empresa el cual se encuentraen vigencia</t>
  </si>
  <si>
    <t>REPORTE DEL PRIMER TRIMESTRE 30 DE MARZO DE  2024</t>
  </si>
  <si>
    <t>30 de Julio</t>
  </si>
  <si>
    <t>ACTIVIDADES PROGRAMADAS</t>
  </si>
  <si>
    <t xml:space="preserve">EJECUCION SEPTIEMBRE </t>
  </si>
  <si>
    <t>EJECUCION DICIEMBRE</t>
  </si>
  <si>
    <t>ACTIVIDADES A EJECUTAR</t>
  </si>
  <si>
    <t>Instrumento_Evaluacion_MSPI</t>
  </si>
  <si>
    <t>Se realizo la identificacion de los riesgos de seguridad y privacidad de la informacion, los cuales se plasmaron en la matriz definida por el ministerio de las TIC</t>
  </si>
  <si>
    <t>Matriz de Riesgos</t>
  </si>
  <si>
    <t xml:space="preserve">Se ha realizado una publicacion preliminar de la matriz de riesgos en la pagina web de la entidad </t>
  </si>
  <si>
    <t>https://empitalito.gov.co/es/matriz-de-riesgos/</t>
  </si>
  <si>
    <t xml:space="preserve">	Buenas prácticas en seguridad y privacidad de la información</t>
  </si>
  <si>
    <t>Administración de contraseñas.</t>
  </si>
  <si>
    <t>Malware – Rasomware</t>
  </si>
  <si>
    <t>Uso de correo electrónico “Spam” “Phishing”.</t>
  </si>
  <si>
    <t xml:space="preserve">	Uso apropiado de internet.</t>
  </si>
  <si>
    <t xml:space="preserve">	Teletrabajo y sus riesgos.</t>
  </si>
  <si>
    <t xml:space="preserve">	Ingeniería Social.</t>
  </si>
  <si>
    <t xml:space="preserve">	Política de escritorio limpio.</t>
  </si>
  <si>
    <t xml:space="preserve">	Gestión de incidentes</t>
  </si>
  <si>
    <t xml:space="preserve">Usuario y contraseña recibido </t>
  </si>
  <si>
    <t xml:space="preserve">    </t>
  </si>
  <si>
    <t>Pieza grafica</t>
  </si>
  <si>
    <t>anual</t>
  </si>
  <si>
    <t>Instrumento_Evaluacion_MSPI, el cual reposa en la oficina de las Tic</t>
  </si>
  <si>
    <t>matriz de riegos se encuentra publicada en web  https://empitalito.gov.co/es/matriz-de-riesgos/</t>
  </si>
  <si>
    <t xml:space="preserve">Se acepta por parte de gerencia, el cual es  firmada </t>
  </si>
  <si>
    <t>matriz de riesgo firmada y publicada en la web  https://empitalito.gov.co/es/matriz-de-riesgos/</t>
  </si>
  <si>
    <t>Plataforma e-learning</t>
  </si>
  <si>
    <t xml:space="preserve">
DIRECTIVOS - RESPONSABLES DE LOS PROCESOS
DIRECCION ADMINISTRATIVA</t>
  </si>
  <si>
    <t>Plan de Bienestar social e incentivo - ejecución</t>
  </si>
  <si>
    <t xml:space="preserve">Acta  de entregas de dotación </t>
  </si>
  <si>
    <t>TOTAL</t>
  </si>
  <si>
    <t xml:space="preserve">EJECUCIÓN MARZO </t>
  </si>
  <si>
    <t>EJECUCIÓN JUNIO</t>
  </si>
  <si>
    <t>ACTIVIDADES EJECUTADAS A MARZO</t>
  </si>
  <si>
    <t>Informe</t>
  </si>
  <si>
    <t xml:space="preserve">informe de inducción y reinducción </t>
  </si>
  <si>
    <t xml:space="preserve">      </t>
  </si>
  <si>
    <t>JUNIO</t>
  </si>
  <si>
    <t>SEGUIMIENTO IITRIMESTRE 2024</t>
  </si>
  <si>
    <t xml:space="preserve"> MARZO</t>
  </si>
  <si>
    <t>Semestral</t>
  </si>
  <si>
    <t>Informe de la Tic 2024</t>
  </si>
  <si>
    <t>Sensibilización y Formación  en Seguridad de la Información.</t>
  </si>
  <si>
    <t>publicación en la pagina</t>
  </si>
  <si>
    <t xml:space="preserve">La política de seguridad y privacidad de la información se encuentra debidamente aprobada, adoptada y publicada en la pagina web de la entidad </t>
  </si>
  <si>
    <t>Publicación de la política de seguridad y privacidad de la información en el siguiente link:  https://empitalito.gov.co/es/politica-general-de-seguridad-de-la-informacion/</t>
  </si>
  <si>
    <t>Se implemento para todos los funcionarios de la entidad un usuario estándar de inicio de sesión en cada estación de trabajo con su respectiva contraseña. Este usuario funciona como invitado el cual es limitado y cualquier modificación del sistema debe solicitar autorización al administrador el cual es la oficina de sistemas de la entidad.</t>
  </si>
  <si>
    <t xml:space="preserve">Se identifico que cada uno de los  computadores se encuentran contraseña de inicio de sesión. </t>
  </si>
  <si>
    <t xml:space="preserve">Manual de gestión de incidentes </t>
  </si>
  <si>
    <t>Se realizo el autodiagnóstico de seguridad y privacidad de la información diligenciando la matriz generadas por el ministerio de las TIC denominado Instrumento_Evaluacion_MSPI</t>
  </si>
  <si>
    <t>Documento metodología para la gestión de activos de información, el cual reposa en la oficina de las Tic</t>
  </si>
  <si>
    <t>Se realizo la gestión del usuario y contraseña para poder ingresar a la pagina de www.datos.gov.co</t>
  </si>
  <si>
    <t>Actualización de la matriz de identificación de requisitos legales</t>
  </si>
  <si>
    <t>Actualización de la matriz de identificación de peligros y riesgos</t>
  </si>
  <si>
    <t>Manual</t>
  </si>
  <si>
    <t>ACTIVIDADES EJECUTADAS A JUNIO</t>
  </si>
  <si>
    <t>Actualización de la matriz de elementos de protección personal</t>
  </si>
  <si>
    <t xml:space="preserve">Exámenes médico ocupacionales de Ingreso, Periódicos, Retiro, postín incapacidad, Reubicación o egreso (Según sea el caso). </t>
  </si>
  <si>
    <t>Realización del Diagnostico de condiciones de salud de la empresa, posterior a la realización de los exámenes periódicos</t>
  </si>
  <si>
    <r>
      <t xml:space="preserve">FECHA: </t>
    </r>
    <r>
      <rPr>
        <u/>
        <sz val="22"/>
        <color theme="1"/>
        <rFont val="Arial Narrow"/>
        <family val="2"/>
      </rPr>
      <t xml:space="preserve">     ABRIL 2024 </t>
    </r>
  </si>
  <si>
    <t>IDENTIFICACIÓN</t>
  </si>
  <si>
    <t>VALORACION
(RIESGO INHERENTE)</t>
  </si>
  <si>
    <t xml:space="preserve">TRATAMIENTO </t>
  </si>
  <si>
    <t>N°</t>
  </si>
  <si>
    <t>PROCESO</t>
  </si>
  <si>
    <t>ACTIVIDAD</t>
  </si>
  <si>
    <t>RIESGO</t>
  </si>
  <si>
    <t>CAUSA</t>
  </si>
  <si>
    <t>CONSECUENCIA</t>
  </si>
  <si>
    <t>PROBABILIDAD %</t>
  </si>
  <si>
    <t>Columna1</t>
  </si>
  <si>
    <t>IMPACTO</t>
  </si>
  <si>
    <t>Columna2</t>
  </si>
  <si>
    <r>
      <t>ZONA RIESGO</t>
    </r>
    <r>
      <rPr>
        <b/>
        <sz val="24"/>
        <color theme="0" tint="-0.14999847407452621"/>
        <rFont val="Arial Narrow"/>
        <family val="2"/>
      </rPr>
      <t>.</t>
    </r>
  </si>
  <si>
    <t>TRATAMIENTO</t>
  </si>
  <si>
    <t xml:space="preserve">PLAN DE ACCION </t>
  </si>
  <si>
    <t>SOPORTE</t>
  </si>
  <si>
    <t>RESPONSABLE</t>
  </si>
  <si>
    <t>TIEMPO</t>
  </si>
  <si>
    <t>INDICADOR</t>
  </si>
  <si>
    <t>RG-1</t>
  </si>
  <si>
    <t>GESTION DE CALIDAD</t>
  </si>
  <si>
    <t>Mejorar el desempeño del sistema de gestion</t>
  </si>
  <si>
    <t>-Incumplimiento en los objetivos de calidad</t>
  </si>
  <si>
    <t xml:space="preserve">-Inexistencia plan de accion objetivo de calidad </t>
  </si>
  <si>
    <t>-Materializacion de no conformidades</t>
  </si>
  <si>
    <t>Baja 40%</t>
  </si>
  <si>
    <t>Menor</t>
  </si>
  <si>
    <t>Mitigar</t>
  </si>
  <si>
    <t>-Contruccion, socializacion y divulgacion de plan de objetivos de calidad</t>
  </si>
  <si>
    <t>Plan objetivos de calidad</t>
  </si>
  <si>
    <t>Lider de Calidad</t>
  </si>
  <si>
    <t>Cumplimiento de los objetivos de calidad</t>
  </si>
  <si>
    <t>RG-2</t>
  </si>
  <si>
    <t>GESTIÓN ESTRATÉGICA</t>
  </si>
  <si>
    <t xml:space="preserve">Gestiónar y ejecutar los recursos para cumplimiento de planes y metas institucionales. </t>
  </si>
  <si>
    <t>Incumplimiento al seguimiento de los planes institucionales</t>
  </si>
  <si>
    <t>-Falta de seguimiento oportuno a las actividades de los planes institucionales</t>
  </si>
  <si>
    <t>-Sanciones por parte de los entes de vigilancia y control
-Hallazgos de auditorias externas de los entes de vigilancia y control.</t>
  </si>
  <si>
    <t>-Realizar seguimiento a los planes institucionales, según su periocidad</t>
  </si>
  <si>
    <t>-Seguimiento al Plan de accion Institucional integrado
-Certificación por parte del  director responsable de cada plan instituiconal.</t>
  </si>
  <si>
    <t xml:space="preserve">Jefe Oficina Asesora de Planeación y Proyectos </t>
  </si>
  <si>
    <t>ABRIL
JUNIO
SEPTIEMBRE
DICIEMBRE</t>
  </si>
  <si>
    <t>Generacion del informe de seguimiento</t>
  </si>
  <si>
    <t>Leve</t>
  </si>
  <si>
    <t>Moderado</t>
  </si>
  <si>
    <t>Mayor</t>
  </si>
  <si>
    <t>Catastrofico</t>
  </si>
  <si>
    <t>RG-3</t>
  </si>
  <si>
    <t>GESTIÓN DE LA INFORMACIÓN</t>
  </si>
  <si>
    <t>Planificar la gestión de información para establecer actividades de trasferencia documental, digitalización de archivo y realizar copias de
seguridad "Back up" de las base de datos de la entidad.</t>
  </si>
  <si>
    <t xml:space="preserve">Perdida de la informacion fisica o digital de la empresa  </t>
  </si>
  <si>
    <t>-Daño irreparable en el servidor de la empresa     -Daño irreparable del archivo fisico de la empresa.     -perdidad de documentos fisicos en prestamo     -No digitalizacion oportuna del archivo fisico</t>
  </si>
  <si>
    <t>-No contar con trazabilidad del desarrollo de los procesos.
-Falencias en la operación de los Sistemas informativos de la empresa.</t>
  </si>
  <si>
    <t>Reducir</t>
  </si>
  <si>
    <t>-Cumplimiento de las actividades programadas en el cronograma para la transferencia documental y realizacion de copias de seguridad</t>
  </si>
  <si>
    <t>-Informe de cumplimiento a la transferencia documental y copias de seguridad</t>
  </si>
  <si>
    <t xml:space="preserve"> Profesional,  Auxiliar de Archivo, Director administrativo y Financiero,</t>
  </si>
  <si>
    <t>Junio-Diciembre</t>
  </si>
  <si>
    <t>Actividades ejecutadas /Actividades programadas</t>
  </si>
  <si>
    <t>Muy Alta 100%</t>
  </si>
  <si>
    <t>ALTO</t>
  </si>
  <si>
    <t>EXTREMO</t>
  </si>
  <si>
    <t>RG-4</t>
  </si>
  <si>
    <t>GESTIÓN ACUEDUCTO</t>
  </si>
  <si>
    <t>Realizar almacenamiento del agua y distribuir a la red de acueducto.</t>
  </si>
  <si>
    <t>Suspención del servicio de acueducto &gt; 6 dias</t>
  </si>
  <si>
    <t>-Emergencia naturales. 
-Emergencia antrópica.</t>
  </si>
  <si>
    <t>-Desmejorar la continuidad del servicio de acueducto.
-Aumento de las Quejas por parte de los usuarios.
-Disminución de ingresos por facturación del servicio.</t>
  </si>
  <si>
    <t>-Plan de emegencia y contigencia para el manejo de desastres y emergencias, vigencia 2023</t>
  </si>
  <si>
    <t>-Plan de emergencia y contingencia actualizado
-Evaluación de suspensiones del servicio del servicio de acueducto.
-Informe  semestral de supension del servicio acueducto</t>
  </si>
  <si>
    <t>-Directo Operativo.
Líder Ambiental.</t>
  </si>
  <si>
    <t>N/A</t>
  </si>
  <si>
    <t>Tiempo suspension del servicio mensual/ Tiempo total a prestar el serivicio mensual</t>
  </si>
  <si>
    <t>Alta 80%</t>
  </si>
  <si>
    <t>MODERADO</t>
  </si>
  <si>
    <t>RG-5</t>
  </si>
  <si>
    <t>GESTIÓN ALCANTARILLADO</t>
  </si>
  <si>
    <t>Optimizar la conducción de aguas residuales y construcción y/o mantenimiento de redes.</t>
  </si>
  <si>
    <t xml:space="preserve">Daños en la red de alcantarillado publico &gt; un mes </t>
  </si>
  <si>
    <t xml:space="preserve">
-Fenómenos naturales.
-Calidad de la tubería</t>
  </si>
  <si>
    <t>-Afectación de la prestación del servicio de alcantarillado.
-Afectación a la infraestructura física del municipio.
-Contaminación de las aguas subterráneas y superficiales.</t>
  </si>
  <si>
    <t>-Reposición de las redes de alcantarillado de gres a PVC
-Construcción del colector aguas lluvias
-Mantenimiento a posos y sumideros.</t>
  </si>
  <si>
    <t>-Ejecución de obras reposición de redes y construcción ampliación colector e informe de mantenimiento pozos y sumideros y canales de aguas lluvias.</t>
  </si>
  <si>
    <t xml:space="preserve">Director Técnico y Operativo </t>
  </si>
  <si>
    <t>DICIEMBRE</t>
  </si>
  <si>
    <t>Cumplimiento ejecución de obras y mantenimientos.</t>
  </si>
  <si>
    <t>RG-6</t>
  </si>
  <si>
    <t>GESTIÓN ASEO</t>
  </si>
  <si>
    <t>Garantizar la prestación del servicio de aseo publico</t>
  </si>
  <si>
    <t>no prestacion del servicio de aseo por parte del operador a los usuarios de empitalito esp</t>
  </si>
  <si>
    <t>-Insuficiencia  en el parque automotor y talento humano del operador especializado
-</t>
  </si>
  <si>
    <t xml:space="preserve">-Afectacion en la salud publica de los usuarios de empitalito por acumulacion de residuos         </t>
  </si>
  <si>
    <t>seguimiento al contrato del operador especializado del servicio de aseo</t>
  </si>
  <si>
    <t>informes parciales de ejecucion del contrato</t>
  </si>
  <si>
    <t>JUNIO-DICIEMBRE</t>
  </si>
  <si>
    <t>TIEMPO DE EJECUCION DEL SERVICIO /TIEMPO CONTRATADO</t>
  </si>
  <si>
    <t>BAJO</t>
  </si>
  <si>
    <t>RG-7</t>
  </si>
  <si>
    <t>GESTIÓN COMERCIAL</t>
  </si>
  <si>
    <t>Realizar la gestión de recuperación de cartera en sus etapas persuasivas, pre jurídicas y coactivas.</t>
  </si>
  <si>
    <t>Aumento de la cartera mayor  a 60 dias a un 10%</t>
  </si>
  <si>
    <t xml:space="preserve">-Inexistencia de base de datos de suscriptores para gestionar recuperación de cartera.
-Deficientes seguimientos y controles al recaudo mensual </t>
  </si>
  <si>
    <t>-Cartera de difícil cobro.
-Prescripción de cartera mayores a 60 meses.
-Riesgo liquidez.</t>
  </si>
  <si>
    <t>-Llevar a comité de cartera los informes  periodicos de efectividad en el recaudo   -reporte oportuno al area encargada de cortes y suspension</t>
  </si>
  <si>
    <t>Acta de comité de cartera</t>
  </si>
  <si>
    <t>Director comercial.</t>
  </si>
  <si>
    <t>JULIO 2023
ENERO 2024</t>
  </si>
  <si>
    <t>Reducción de cartera.</t>
  </si>
  <si>
    <t>RG-8</t>
  </si>
  <si>
    <t>GESTIÓN AMBIENTAL</t>
  </si>
  <si>
    <t>Ejecutar y controlar las actividades de los programas ambientales PUEAA, PGIRS y PSMV</t>
  </si>
  <si>
    <t>SANCION AMBIENTAL</t>
  </si>
  <si>
    <t>-Incumplimiento de requisitos legales ambientales</t>
  </si>
  <si>
    <t>-Cierre de la empresa                                                             - Sanciones legales                                                                  - Multas economicas      .</t>
  </si>
  <si>
    <t>Desarrollo del total de las actividades establecidas en los Planes ambientales para cada vigencia</t>
  </si>
  <si>
    <t>Evaluación y seguimiento por parte de la Autoridad Ambiental CAM</t>
  </si>
  <si>
    <t>Director Operativo 
Líder Ambiental.</t>
  </si>
  <si>
    <t>Cumplimiento al Plan ambiental vigente.</t>
  </si>
  <si>
    <t>RG-9</t>
  </si>
  <si>
    <t>GESTIÓN DEL TALENTO HUMANO</t>
  </si>
  <si>
    <t>Implementar del Sistema de Gestión de Seguridad y Salud en el Trabajo</t>
  </si>
  <si>
    <t>Incapacidad permanente de un trabajador  por riesgo laboral</t>
  </si>
  <si>
    <t>- 0misión en el cumplimiento de las normas del Seguridad y Salud en el trabajo</t>
  </si>
  <si>
    <t>* Sanciones legales                                                                * Multas económicas                                                              * Perdida de imagen</t>
  </si>
  <si>
    <t>*Cumplimiento al programa de inspecciones *Cumplimiento al plan de trabajo anual                     * Operatividad del comité                                                                * Identificación, valoración e intervención de riesgos laborales.</t>
  </si>
  <si>
    <t>-Actas, planes, programas, procedimientos, matrices, formatos, evaluaciones, resultados de evaluación, listados de asistencia</t>
  </si>
  <si>
    <t>Director administrativo y Financiero</t>
  </si>
  <si>
    <t>ABRIL
AGOSTO
DICIEMBRE</t>
  </si>
  <si>
    <t>Cumplimiento a planes y programas de sst</t>
  </si>
  <si>
    <t>RG-10</t>
  </si>
  <si>
    <t>GESTION JURIDICA Y CONTRATACION</t>
  </si>
  <si>
    <t>Salvaguardar la responsabilidad juridica y contractual de la empresa.</t>
  </si>
  <si>
    <t>Celebracion de contrato sin el lleno de requisitos legales y reglamentarios</t>
  </si>
  <si>
    <t>*Falta en la verificacion  de los documentos *Falsificacion en la documentacion suministrada                                                   *Falta de actualizacion  de los procedimientos con base en la normatividad vigente</t>
  </si>
  <si>
    <t>*Sanciones administrativas a la empresa</t>
  </si>
  <si>
    <t xml:space="preserve">*Listas de chequeo                                       *Revision  y actualizacion periodica de los procedimientos                                       *Suscripcion  de documentos previa revision de diferentes profesionales                                          </t>
  </si>
  <si>
    <t>*Auditorias internas a los procesos</t>
  </si>
  <si>
    <t>Jefe de oficina juridica</t>
  </si>
  <si>
    <t>cumplimiento de requisitos de  contratacion</t>
  </si>
  <si>
    <t>RG-11</t>
  </si>
  <si>
    <t>GESTION DEL CONTROL</t>
  </si>
  <si>
    <t>Presentar informes y/o reportes  en los tiempos y terminos  establecidos en la norma</t>
  </si>
  <si>
    <t>Sancion por parte de la autoridad competente o entes de control por el incumplimiento en la presentacion de informes o reportes establecidos en la norma</t>
  </si>
  <si>
    <t>- Cambios en la normativa vigente
    - Falta de capacitación en actualización normativa.
- Carencia de socialización de los terminos y tiempos establecidos en la norma</t>
  </si>
  <si>
    <t xml:space="preserve">*Afectacion economica o administrativa de la empresa de servicios publicos de pitalito
- Incumplimiento de los prosesos de la entidad.                          -afectacion en la prestacion de los servicios a los usuarios  </t>
  </si>
  <si>
    <t xml:space="preserve">-Realizar seguimiento periodico al plan de accion institucional.
-Establecer compromisos del equipo directo para realizar constante  divuglar de directrices frente a cambios normativos. -seguimiento a relacion de informes a presentar a entes de control </t>
  </si>
  <si>
    <t xml:space="preserve">-Informe de seguimiento al plan de acción     -informes presentados a entes de control </t>
  </si>
  <si>
    <t xml:space="preserve">Jefe de control interno </t>
  </si>
  <si>
    <t>Informe de seguimiento a Plan de Acción.</t>
  </si>
  <si>
    <t>RG-12</t>
  </si>
  <si>
    <t xml:space="preserve">GESTION DE RECURSOS FISICOS </t>
  </si>
  <si>
    <t>Garantizar los requerimientos establecidos para los laboratorios de analisis de agua.</t>
  </si>
  <si>
    <t>Daño graves en los equipos de laboratorio necesarios para el control de calidad del agua</t>
  </si>
  <si>
    <t xml:space="preserve">-Incumplimiento en el plan de mantenimiento de los equipos                     -Inadecuada manipulacion de los equipos </t>
  </si>
  <si>
    <t>-Sanciones por los entes de vigilancia y control.                     -Desabastecimiento del servicio a los usuarios   -Perdida economica de la empresa</t>
  </si>
  <si>
    <t xml:space="preserve">-Mantenimiento periodico de los equipos              -Capacitacion al personal en el manejo de los equipos </t>
  </si>
  <si>
    <t>-Seguimiento al plan de mantenimioento  -Lista de asistencia a capacitaciones</t>
  </si>
  <si>
    <t>Director Operativo</t>
  </si>
  <si>
    <t>Plan de mantenimiento</t>
  </si>
  <si>
    <t>RG-13</t>
  </si>
  <si>
    <t>GESTIÓN FINANCIERA.</t>
  </si>
  <si>
    <t>Garantizar la liquidez Financiera</t>
  </si>
  <si>
    <t>Iliquidez financiera</t>
  </si>
  <si>
    <t xml:space="preserve">-Deficiencia en la gestión  del recaudo                      -Deficiente ejecución del presupuesto de gastos </t>
  </si>
  <si>
    <t xml:space="preserve">-No cubrir las obligaciones financieras                       - Sujetos a demandas laborales                                               -  Intervención de la SuperIntendecia de servicios publlicos y/o CRAC                                                                                      *Cierre de la Institución </t>
  </si>
  <si>
    <t>-Seguimiento a cuentas por cobrar                       -Seguimiento trimestral a obligaciones presupuestales                                                        -Seguimiento a Indicadores financieros                                                           -Presentación de informes Comités .</t>
  </si>
  <si>
    <t>-Informes periodicos de los seguimientos                                                    -Análisis de ejecucion presupuestal</t>
  </si>
  <si>
    <t>Director administrativo y financiero.</t>
  </si>
  <si>
    <t>JUNIO - DICIEMBRE</t>
  </si>
  <si>
    <t>ESTADOS FIANCIEROS</t>
  </si>
  <si>
    <t>____________________________</t>
  </si>
  <si>
    <r>
      <rPr>
        <b/>
        <sz val="26"/>
        <rFont val="Arial Narrow"/>
        <family val="2"/>
      </rPr>
      <t xml:space="preserve">
</t>
    </r>
    <r>
      <rPr>
        <sz val="26"/>
        <rFont val="Arial Narrow"/>
        <family val="2"/>
      </rPr>
      <t xml:space="preserve">   </t>
    </r>
  </si>
  <si>
    <t>GERENTE</t>
  </si>
  <si>
    <t>RC-1</t>
  </si>
  <si>
    <t>LABORATORIO</t>
  </si>
  <si>
    <t>Tratamiento fisicoquímico de coagulación, floculación, sedimentación, filtración y desinfección</t>
  </si>
  <si>
    <t>Inadecuado uso insumos de laboratorio.</t>
  </si>
  <si>
    <t>-Inadecuados controles inventarios de los insumos de laboratorio.</t>
  </si>
  <si>
    <t>-Detrimento patrimonio,
-investigaciones por parte de los entes de control.</t>
  </si>
  <si>
    <t xml:space="preserve">-Llevar control de uso de insumos para el tratamento de agua potable. </t>
  </si>
  <si>
    <t>-Registro control de insumos</t>
  </si>
  <si>
    <t>-Director Operativo
-Apoyo Profesional PTAP</t>
  </si>
  <si>
    <t>Registro control de insumos.</t>
  </si>
  <si>
    <t>RC-2</t>
  </si>
  <si>
    <t>Tramitar las solicitudes de nuevas conexiones para los servicios publicos domiciliarios prestados por EMPITALITO E.S.P.</t>
  </si>
  <si>
    <t>Recibir contraprestaciones por parte de los usuarios para la legalización de nueva matricula, sin los soportes requeridos.</t>
  </si>
  <si>
    <t>-Inexistencia de seguimiento al consecutivo de matricula diarias</t>
  </si>
  <si>
    <t>-Aumento en el tiempo del tramite.
-Que no se formalice el proceso de matricula.</t>
  </si>
  <si>
    <t>Muy baja  20%</t>
  </si>
  <si>
    <t>-Crear formato y llevar control diario de las matriculas que llegan a la empresa.</t>
  </si>
  <si>
    <t>-Formato para el seguimiento de las solicitudes de matriculas
-Informe de cartera</t>
  </si>
  <si>
    <t>Profesional de cartera</t>
  </si>
  <si>
    <t>MENSUAL</t>
  </si>
  <si>
    <t>Informe de cartera</t>
  </si>
  <si>
    <t>RC-3</t>
  </si>
  <si>
    <t>ADMINISTRACIÓN DE RECURSOS FÍSICOS</t>
  </si>
  <si>
    <t>Entrega de bienes para el funcionamiento de la empresa</t>
  </si>
  <si>
    <t>Destinación y uso inapropiado del bien.</t>
  </si>
  <si>
    <t>-Falta de seguimiento y control al uso del bien inmueble por parte del responsable.
-Falta de control en la salida de las instalacioness administrativas del bien inmueble por partedel responsable.</t>
  </si>
  <si>
    <t>-Detrimento del patrimonio de la empresa</t>
  </si>
  <si>
    <t>-Seguimiento a la entrega, destino y uso del bien muebles.</t>
  </si>
  <si>
    <t>-Paz y salvo de terminación de contrato por parte del responsable</t>
  </si>
  <si>
    <t>Jefes de áreas
Almacenista.</t>
  </si>
  <si>
    <t>RC-4</t>
  </si>
  <si>
    <t>GESTIÓN DEL CONTROL</t>
  </si>
  <si>
    <t xml:space="preserve">Seguimiento y evaluación del proceso. </t>
  </si>
  <si>
    <t>Uso indebido de la información reservada de la empresa.</t>
  </si>
  <si>
    <t>-Ausencia de mecanismos para el control de la información reservada
-Abuso del poder para manipular la información reservada de la empresa.</t>
  </si>
  <si>
    <t>-Daño en el patrimonio de la empresa.
-Daño en la imagen de la empresa.</t>
  </si>
  <si>
    <t xml:space="preserve">-Establecer el listado de información reservada, si la hay.
</t>
  </si>
  <si>
    <t xml:space="preserve">-Inventario de Activos de Información.
-Inventario de información reservada si la hay. 
</t>
  </si>
  <si>
    <t>Jefe de control interno.</t>
  </si>
  <si>
    <t>Inventario de información reservada</t>
  </si>
  <si>
    <t>Media 60%</t>
  </si>
  <si>
    <t>___________________________________</t>
  </si>
  <si>
    <r>
      <rPr>
        <b/>
        <sz val="28"/>
        <rFont val="Arial Narrow"/>
        <family val="2"/>
      </rPr>
      <t xml:space="preserve">
</t>
    </r>
    <r>
      <rPr>
        <sz val="28"/>
        <rFont val="Arial Narrow"/>
        <family val="2"/>
      </rPr>
      <t>GERENTE</t>
    </r>
  </si>
  <si>
    <t xml:space="preserve">CODIGO: </t>
  </si>
  <si>
    <t>APROBADO : Noviembre-24-2022</t>
  </si>
  <si>
    <t>MATRIZ MAPA DE RIESGOS DE SEGURIDAD DE LA INFORMACIÓN</t>
  </si>
  <si>
    <t>VERSION: 1.0</t>
  </si>
  <si>
    <t>PAGINA:  1 de 1</t>
  </si>
  <si>
    <t>Referencia</t>
  </si>
  <si>
    <t>Activo de Información</t>
  </si>
  <si>
    <t>Amenazas (Causa Inmediata)</t>
  </si>
  <si>
    <t>Vulnerabilidades (Causa raiz)</t>
  </si>
  <si>
    <t>Tipo de riesgo</t>
  </si>
  <si>
    <t>Descripción del Riesgo</t>
  </si>
  <si>
    <t>Clasificación riesgo</t>
  </si>
  <si>
    <t>Frecuencia</t>
  </si>
  <si>
    <t>Probabilidad inherente</t>
  </si>
  <si>
    <t>%</t>
  </si>
  <si>
    <t>Impacto inherente</t>
  </si>
  <si>
    <t>Zona de Riesgo inherente</t>
  </si>
  <si>
    <t>No Control</t>
  </si>
  <si>
    <t>Control Anexo A</t>
  </si>
  <si>
    <t>Descripción del control</t>
  </si>
  <si>
    <t>Afectación</t>
  </si>
  <si>
    <t>Atributos</t>
  </si>
  <si>
    <t>Probabilidad residual</t>
  </si>
  <si>
    <t>Impacto residual</t>
  </si>
  <si>
    <t>Probabilidad residual final</t>
  </si>
  <si>
    <t>Impacto residual final</t>
  </si>
  <si>
    <t xml:space="preserve">Zona de riesgo final </t>
  </si>
  <si>
    <t>Tratamiento</t>
  </si>
  <si>
    <t>Plan de Acción</t>
  </si>
  <si>
    <t>Responsable</t>
  </si>
  <si>
    <t>Fecha de Implementación</t>
  </si>
  <si>
    <t>Seguimiento</t>
  </si>
  <si>
    <t>Estado</t>
  </si>
  <si>
    <t>Probabilidad</t>
  </si>
  <si>
    <t>Impacto</t>
  </si>
  <si>
    <t>Tipo</t>
  </si>
  <si>
    <t>Implementación</t>
  </si>
  <si>
    <t>Calificación del Control</t>
  </si>
  <si>
    <t>Documentación</t>
  </si>
  <si>
    <t>Evidencia</t>
  </si>
  <si>
    <t>Sistemas de Información y Aplicativos Software</t>
  </si>
  <si>
    <t>Ingenieria Social</t>
  </si>
  <si>
    <t>Captura de información de manera completa o parcial de los datos procesados y/o almacenados  en los sistemas de información.</t>
  </si>
  <si>
    <t>Perdida de Integridad</t>
  </si>
  <si>
    <t>Pérdida de Integridad de los datos almacenados y gestionados en las bases de datos de los sistemas de información de la entidad utilizados en los diferentes proceso.</t>
  </si>
  <si>
    <t>Fallas Tecnologicas</t>
  </si>
  <si>
    <t>24 a 500 Veces</t>
  </si>
  <si>
    <t>Media</t>
  </si>
  <si>
    <t>-Protección de la información de registro</t>
  </si>
  <si>
    <t>Realización de campañas preventivas y capacitacion de los usuarios en tematicas relacionadas con Ingeniería Social.</t>
  </si>
  <si>
    <t>X</t>
  </si>
  <si>
    <t>Detectivo</t>
  </si>
  <si>
    <t>Automático</t>
  </si>
  <si>
    <t>Documentado</t>
  </si>
  <si>
    <t>Continua</t>
  </si>
  <si>
    <t>Con registro</t>
  </si>
  <si>
    <t>Realizar de tres(3) capacitaciones al año ( periodicidad cuatrimestral) en tematicas relacionadas con Ingenieria Social.</t>
  </si>
  <si>
    <t>Proceso de Gestión de las TIC</t>
  </si>
  <si>
    <t>31 Diciembre de 2023</t>
  </si>
  <si>
    <t>Acceso indebido a información de la entidad</t>
  </si>
  <si>
    <t>Bajo conocimiento en aspectos relacionados con conceptos de  seguridad de la información en los funcionarios y contratistas de la entidad.</t>
  </si>
  <si>
    <t>Usuarios, productos y prácticas</t>
  </si>
  <si>
    <t>-Toma de conciencia, educación y formación en la seguridad de la información</t>
  </si>
  <si>
    <t xml:space="preserve">Incluir en las sesiones de inducción y reinduccion de los funcionarios y contratistas informacion referente a las  políticas  asociadas a seguridad de la informacion establecidas en la entidad. </t>
  </si>
  <si>
    <t>Preventivo</t>
  </si>
  <si>
    <t>Coordinar con el área de desarrollo humano la inclusion de un modulo de conceptos de seguridad de la información en el curso de inducción y reinducción de la entidad.</t>
  </si>
  <si>
    <t>-Política de control de acceso
-Acceso a redes y a servicios en red</t>
  </si>
  <si>
    <t>Realizar durante el año  tres(3) capacitaciones a los funcionarios de la entidad relacionadas con las politicas de acceso y control de activos de la entidad.</t>
  </si>
  <si>
    <t>Incluir en el cronograma anual de capacitaciones de la entidad las charlas relacionados con las politicas de control y acceso a los activos de información de la entidad.</t>
  </si>
  <si>
    <t>Dispositivos de Sistemas de Informacion - Hardware</t>
  </si>
  <si>
    <t>Falla de medios de respaldo y recuperación.</t>
  </si>
  <si>
    <t>Falta de mantenimiento a la infraestructura física: cableado, racks, aire acondicionado, sistemas de extinción de incendios (detectores de humo, extinguidores etc.), UPS y planta eléctrica.</t>
  </si>
  <si>
    <t>Perdida de Disponibilidad</t>
  </si>
  <si>
    <t>Perdida de disponibildiad de  los sistemas de informacion que soporte a los procesos de la entidad.</t>
  </si>
  <si>
    <t>-Seguridad de oficinas, recintos e instalaciones
-Ubicación y protección de los equipos</t>
  </si>
  <si>
    <t>Realizar como minimo un (1) mantenimiento anual a los equipso core de la infraestructura tecnologica de la entidad.</t>
  </si>
  <si>
    <t>Evitar</t>
  </si>
  <si>
    <t>Programar un (1) mantenimiento preventivo a la infraestructura tecnologica de la entidad de forma anual.</t>
  </si>
  <si>
    <t>Cifrado no autorizado de la información por malware o acción mal intencionada.</t>
  </si>
  <si>
    <t>Incumplimiento en los acuerdos de confidencialidad después de terminar relaciones laborales entre el funcionario y/o contratistas de la Entidad.</t>
  </si>
  <si>
    <t>Perdida de Confidencialidad</t>
  </si>
  <si>
    <t>Pérdida de Confidencialidad de la información  almacenada gestionada por los sistemas de información de la entidad utilizados en el proceso.</t>
  </si>
  <si>
    <t>-Terminación o cambio de responsabilidades de empleo 
-Evaluación de eventos de seguridad de la información y decisiones sobre ellos.</t>
  </si>
  <si>
    <t>Revisar y monitorear de manera continua los procesos y alcances de las politicas de control de acceso y contratacion de la entidad.</t>
  </si>
  <si>
    <t>Transferir</t>
  </si>
  <si>
    <t>Revisar de manera periodica y actualizar (si es necesario) los procesos adminitrativos y tecnologicos que diseñados para inhabilitar los accesos a los sistemas y activos de información de la entidad a los funcionarios y/o contratistas que finalicen sus labores contractuales con la entidad.</t>
  </si>
  <si>
    <t>Proceso de Gestión de las TIC
Secretaria Administrativa</t>
  </si>
  <si>
    <t>Error humano en las ejecucion de las labores asignadas dentro de sus funciones</t>
  </si>
  <si>
    <t>Mal uso o interpretacion de los datos suministrados a los sistemas de informacion.</t>
  </si>
  <si>
    <t>Pérdida de Disponibilidad y/o inconsistencia en los  datos  almacenados y gestionados en los sistemas de información.</t>
  </si>
  <si>
    <t>Capacitar a los usuarios en la importancia del suministro de informacion claro, veraz y oprotuno en los sistemas de informacion.</t>
  </si>
  <si>
    <t>Realizar una (1) sensibilización de manera semestral en temas relacionados con la calidad del dato y su importancia.</t>
  </si>
  <si>
    <t>Proceso de Gestion de las TIC</t>
  </si>
  <si>
    <r>
      <t>PROBABILIDAD %</t>
    </r>
    <r>
      <rPr>
        <b/>
        <sz val="22"/>
        <color theme="0" tint="-0.14999847407452621"/>
        <rFont val="Arial Narrow"/>
        <family val="2"/>
      </rPr>
      <t>.32</t>
    </r>
  </si>
  <si>
    <t>Columna134</t>
  </si>
  <si>
    <r>
      <t>IMPACTO</t>
    </r>
    <r>
      <rPr>
        <b/>
        <sz val="22"/>
        <color theme="0" tint="-0.14999847407452621"/>
        <rFont val="Arial Narrow"/>
        <family val="2"/>
      </rPr>
      <t>.5</t>
    </r>
  </si>
  <si>
    <t>Columna256</t>
  </si>
  <si>
    <r>
      <t>ZONA DE RIESGO</t>
    </r>
    <r>
      <rPr>
        <b/>
        <sz val="22"/>
        <color theme="0" tint="-0.14999847407452621"/>
        <rFont val="Arial Narrow"/>
        <family val="2"/>
      </rPr>
      <t>.27</t>
    </r>
  </si>
  <si>
    <t>RIESGO RESIDUAL</t>
  </si>
  <si>
    <t>PRIMER SEGUIMIENTO</t>
  </si>
  <si>
    <t>SEGUNDO SEGUIMIENTO</t>
  </si>
  <si>
    <t xml:space="preserve">TERCER SEGUIMIENTO </t>
  </si>
  <si>
    <t>No.</t>
  </si>
  <si>
    <r>
      <t>PROBABILIDAD %</t>
    </r>
    <r>
      <rPr>
        <b/>
        <sz val="22"/>
        <color theme="0" tint="-0.14999847407452621"/>
        <rFont val="Arial Narrow"/>
        <family val="2"/>
      </rPr>
      <t>.3</t>
    </r>
  </si>
  <si>
    <t>Columna13</t>
  </si>
  <si>
    <r>
      <t>IMPACTO</t>
    </r>
    <r>
      <rPr>
        <b/>
        <sz val="22"/>
        <color theme="0" tint="-0.14999847407452621"/>
        <rFont val="Arial Narrow"/>
        <family val="2"/>
      </rPr>
      <t>.3</t>
    </r>
  </si>
  <si>
    <t>Columna25</t>
  </si>
  <si>
    <r>
      <t>ZONA DE RIESGO</t>
    </r>
    <r>
      <rPr>
        <b/>
        <sz val="22"/>
        <color theme="0" tint="-0.14999847407452621"/>
        <rFont val="Arial Narrow"/>
        <family val="2"/>
      </rPr>
      <t>.2</t>
    </r>
  </si>
  <si>
    <t>OBSERVACION</t>
  </si>
  <si>
    <r>
      <t>OBSERVACION</t>
    </r>
    <r>
      <rPr>
        <b/>
        <sz val="22"/>
        <color theme="0" tint="-0.14999847407452621"/>
        <rFont val="Arial Narrow"/>
        <family val="2"/>
      </rPr>
      <t>2</t>
    </r>
  </si>
  <si>
    <r>
      <t>PROBABILIDAD %</t>
    </r>
    <r>
      <rPr>
        <b/>
        <sz val="22"/>
        <color theme="0" tint="-0.14999847407452621"/>
        <rFont val="Arial Narrow"/>
        <family val="2"/>
      </rPr>
      <t>.4</t>
    </r>
  </si>
  <si>
    <t>Columna135</t>
  </si>
  <si>
    <r>
      <t>IMPACTO</t>
    </r>
    <r>
      <rPr>
        <b/>
        <sz val="22"/>
        <color theme="0" tint="-0.14999847407452621"/>
        <rFont val="Arial Narrow"/>
        <family val="2"/>
      </rPr>
      <t>.6</t>
    </r>
  </si>
  <si>
    <t>Columna257</t>
  </si>
  <si>
    <r>
      <t>ZONA DE RIESGO</t>
    </r>
    <r>
      <rPr>
        <b/>
        <sz val="22"/>
        <color theme="0" tint="-0.14999847407452621"/>
        <rFont val="Arial Narrow"/>
        <family val="2"/>
      </rPr>
      <t>.28</t>
    </r>
  </si>
  <si>
    <r>
      <t>OBSERVACION</t>
    </r>
    <r>
      <rPr>
        <b/>
        <sz val="22"/>
        <color theme="0" tint="-0.14999847407452621"/>
        <rFont val="Arial Narrow"/>
        <family val="2"/>
      </rPr>
      <t>3</t>
    </r>
  </si>
  <si>
    <t>-Actividad pendiente por realizar.</t>
  </si>
  <si>
    <t>-Se creo el formato MI.COM.FO.29.v1 - SEGUIMIENTO A SOLICITUD MATRICULAS</t>
  </si>
  <si>
    <t>RC-5</t>
  </si>
  <si>
    <t>RC-6</t>
  </si>
  <si>
    <t>RC-7</t>
  </si>
  <si>
    <t>RC-8</t>
  </si>
  <si>
    <t>RC-9</t>
  </si>
  <si>
    <t>RC-10</t>
  </si>
  <si>
    <t>RC-11</t>
  </si>
  <si>
    <t>RC-12</t>
  </si>
  <si>
    <t>RC-13</t>
  </si>
  <si>
    <t>RC-14</t>
  </si>
  <si>
    <r>
      <rPr>
        <b/>
        <sz val="36"/>
        <color theme="1"/>
        <rFont val="Arial Narrow"/>
        <family val="2"/>
      </rPr>
      <t xml:space="preserve">
____________________________
</t>
    </r>
    <r>
      <rPr>
        <sz val="36"/>
        <color theme="1"/>
        <rFont val="Arial Narrow"/>
        <family val="2"/>
      </rPr>
      <t xml:space="preserve">
   GERENTE</t>
    </r>
  </si>
  <si>
    <t>SEGUIMIENTO  SEMESTRE</t>
  </si>
  <si>
    <t>PROBABILIDAD %2</t>
  </si>
  <si>
    <t>IMPACTO2</t>
  </si>
  <si>
    <t>ZONA RIESGO.2</t>
  </si>
  <si>
    <t xml:space="preserve">OBSERVACION </t>
  </si>
  <si>
    <t>SEGUIMIENTO I SEMESTRE</t>
  </si>
  <si>
    <t xml:space="preserve">       OBSERVACION </t>
  </si>
  <si>
    <t>Plan de Desarrollo Municipal (PDM)</t>
  </si>
  <si>
    <t xml:space="preserve">SEPTIEMBRE </t>
  </si>
  <si>
    <t>SEPTIEMBRE</t>
  </si>
  <si>
    <t xml:space="preserve">PUBLICACION DE ACTUALIZACION DEL PLAN ADQUISICION, EXPEDIENTE DEL PLAN </t>
  </si>
  <si>
    <t xml:space="preserve">Se eviencia la publicacion de la actualizacion del plan en el secop II y expediente de archivo </t>
  </si>
  <si>
    <t>Columna3</t>
  </si>
  <si>
    <t xml:space="preserve">informe </t>
  </si>
  <si>
    <t xml:space="preserve">Documento denominado manual de incidentes de seguridad de la informacion </t>
  </si>
  <si>
    <t>Se debe realizar la adocpion del documento documento el cual contiene la metodología para la gestión de los activos de información,  este documento debe ser revisado por la oficina de planeación junto con todas la otras dependencias y/o direcciones de la entidad para su posterior adopción</t>
  </si>
  <si>
    <t xml:space="preserve">se cuenta con el documento, pendiente de adoptarlo </t>
  </si>
  <si>
    <t xml:space="preserve">  </t>
  </si>
  <si>
    <t xml:space="preserve">ACTIVIDADES EJECUTADAS A  SEPTIEBRE </t>
  </si>
  <si>
    <t xml:space="preserve"> SEPTIEMBRE </t>
  </si>
  <si>
    <t xml:space="preserve"> DICIEMBRE</t>
  </si>
  <si>
    <t xml:space="preserve">Plan de comunicación en seguridad y privacidad de la información </t>
  </si>
  <si>
    <t>OCTUBRE</t>
  </si>
  <si>
    <t>Servicio de Acueducto</t>
  </si>
  <si>
    <t>Servicio de Alcantarillado</t>
  </si>
  <si>
    <t>Acueductos optimizados</t>
  </si>
  <si>
    <t>Alcantarillados construidos</t>
  </si>
  <si>
    <t>Alcantarillados optimizados</t>
  </si>
  <si>
    <t>Servicios de seguimiento al Plan de Gestión Integral de Residuos Sólidos PGIRS</t>
  </si>
  <si>
    <t>Servicios de apoyo financiero para la ejecución de proyectos de acueductos y alcantarillado</t>
  </si>
  <si>
    <t>Servicio de apoyo financiero para subsidios al consumo en los servicios públicos domiciliarios</t>
  </si>
  <si>
    <t>REPORTE DEL PRIMER TRIMESTRE 2025</t>
  </si>
  <si>
    <t>REPORTE DEL SEGUNDO TRIMESTRE 2025</t>
  </si>
  <si>
    <t>REPORTE DEL TERCER TRIMESTRE 2025</t>
  </si>
  <si>
    <t xml:space="preserve">1 de febrero al 31 de diciembre de 2025 </t>
  </si>
  <si>
    <t>Resolucion no. 033 de 2025</t>
  </si>
  <si>
    <t xml:space="preserve">Crear y aplicar el manual de imagen corporativa </t>
  </si>
  <si>
    <t xml:space="preserve">2 de febrero al 31 de diciembre de 2025 </t>
  </si>
  <si>
    <t xml:space="preserve">manual de imagen corporativa </t>
  </si>
  <si>
    <t xml:space="preserve">procedimiento </t>
  </si>
  <si>
    <t>Jornadas para pre-pensionados</t>
  </si>
  <si>
    <t>Mayo  – octubre</t>
  </si>
  <si>
    <t>Día de la Familia.</t>
  </si>
  <si>
    <t>Paseo fin de año</t>
  </si>
  <si>
    <t>Febrero a Septiembre</t>
  </si>
  <si>
    <t xml:space="preserve">Jornada ambiental </t>
  </si>
  <si>
    <t>Febrero a Diciembre</t>
  </si>
  <si>
    <t>Celebración del Día Nacional del Servidor Público</t>
  </si>
  <si>
    <t xml:space="preserve">Encuentro Cultural y de nuestras tradiciones </t>
  </si>
  <si>
    <t>Febrero a diciembre</t>
  </si>
  <si>
    <t>Celebración Día
de los Niños</t>
  </si>
  <si>
    <t>Novena De
Aguinaldos</t>
  </si>
  <si>
    <t xml:space="preserve"> diciembre</t>
  </si>
  <si>
    <t>Celebración de
la Navidad con 
servidores públicos</t>
  </si>
  <si>
    <t>Jornada de deportes</t>
  </si>
  <si>
    <t>Mayo – octubre</t>
  </si>
  <si>
    <t>Celebración de Cumpleaños</t>
  </si>
  <si>
    <t>Enero a diciembre</t>
  </si>
  <si>
    <t>Taller
Gestión
Emocional para
Servidores públicos
saludables</t>
  </si>
  <si>
    <t>Eventos
Deportivos</t>
  </si>
  <si>
    <t>Día de la Salud, Seguridad y
Salud en el
Trabajo
1) Terapia y relajación.
2) Rumba terapia.
3) Taller cuidando mi salud mental.
4) Prevención y Manejo de adicciones SPA.
5) Cocina Saludable.</t>
  </si>
  <si>
    <t>Celebración del
día de la Mujer</t>
  </si>
  <si>
    <t>Jornada de cine</t>
  </si>
  <si>
    <t>Celebración del
día del Hombre</t>
  </si>
  <si>
    <t>Intervenciones focalizadas en equipos de trabajo sobre
Solución de Conflictos</t>
  </si>
  <si>
    <t>Alianzas Interinstitucionales: Programas de vivienda de interés social, acceso a préstamos y servicios financieros, servicios complementarios de salud, servicios funerarios, etc.</t>
  </si>
  <si>
    <t>Marzo a diciembre</t>
  </si>
  <si>
    <t>Alianzas Interinstitucionales:los servidores públicos sean certificados por el SENA como competencias laborales.</t>
  </si>
  <si>
    <t>Gestionar descuentos preferenciales en Gimnasio, Cine, sitios turísticos y restaurantes de la región, y demás, para servidores públicos de EMPITALITO y su núcleo familiar.</t>
  </si>
  <si>
    <t>reconocimiento, para el grupo o equipo de trabajo</t>
  </si>
  <si>
    <t>abril, julio, otubre y diciembre</t>
  </si>
  <si>
    <t>Inducción.    Misión, visión, procesos, Direccionamiento estratégico y procedimientos, objetivos institucionales – SG -SST</t>
  </si>
  <si>
    <t>Capacitación en adaptación laboral enfocada a los 6 principales conceptos, (La vestimenta Limpieza y orden, La puntualidad y respeto, La comunicación y liderazgo, La adaptabilidad y La seguridad) para tener en cuenta en la imagen institucional</t>
  </si>
  <si>
    <t xml:space="preserve">               </t>
  </si>
  <si>
    <t>Curso Certificado en Bioseguridad en Laboratorios</t>
  </si>
  <si>
    <t>Curso Certificado para la implementación de la Norma ISO 17025</t>
  </si>
  <si>
    <t>Normatividad de servicios públicos domiciliarios</t>
  </si>
  <si>
    <t>Armonía, trabajo en equipo, Eficiencia, objetivos empresariales, proyectos a futuro, Confianza, Respeto.</t>
  </si>
  <si>
    <t>Curso Certificado Deposición y manejo de residuos químicos y biológicos</t>
  </si>
  <si>
    <t>ABRIL - JULIO Y SEPTIEMBRE</t>
  </si>
  <si>
    <t>Operación de sistemas de potabilización de agua</t>
  </si>
  <si>
    <t>Recomendaciones de nutrición y hábitos de vida saludable</t>
  </si>
  <si>
    <t>Curso Certificado en metrología</t>
  </si>
  <si>
    <t>MAYO</t>
  </si>
  <si>
    <t>Seguimiento, consulta y generación de informes en el sistema ORFEO.</t>
  </si>
  <si>
    <t>JULIO</t>
  </si>
  <si>
    <t>AGOSTO</t>
  </si>
  <si>
    <t>Gestionar con un Instituto especializado o el SENA capacitación al personal en bilingüismo</t>
  </si>
  <si>
    <t>Socialización código de integridad</t>
  </si>
  <si>
    <t>FEBRERO Y OCTUBRE</t>
  </si>
  <si>
    <t>Comunicación interpersonal</t>
  </si>
  <si>
    <t>Construcción de indicadores</t>
  </si>
  <si>
    <t>MARZO</t>
  </si>
  <si>
    <t>ABRIL</t>
  </si>
  <si>
    <t>Servicio al ciudadano
Lenguaje claro y comprensible</t>
  </si>
  <si>
    <t>Empatia</t>
  </si>
  <si>
    <t>Resolución de conflictos</t>
  </si>
  <si>
    <t>Cibercultura
Creatividad y la innovación</t>
  </si>
  <si>
    <t>Conflicto de Interés</t>
  </si>
  <si>
    <t>Comunicación Asertiva</t>
  </si>
  <si>
    <t>Inteligencia emocional</t>
  </si>
  <si>
    <t>Compromiso Organizacional</t>
  </si>
  <si>
    <t>NOVIEMBRE</t>
  </si>
  <si>
    <t>Realizar la autoevaluación de estándares mínimos año 2025</t>
  </si>
  <si>
    <t>Diseño plan de mejoramiento conforme a la evaluacion inicial de estandares minimos del año 2024</t>
  </si>
  <si>
    <t xml:space="preserve">Revisión y actualización (de ser necesario) de la política SGSST  </t>
  </si>
  <si>
    <t>Asignación de recursos para el Sistema de Gestión de Seguridad y Salud en el Trabajo –SG-SST 2025</t>
  </si>
  <si>
    <t xml:space="preserve">junio </t>
  </si>
  <si>
    <t>Actualizacion listados para la identificación y evaluación de las especificaciones en SST de las compras y adquisición de productos y servicios.</t>
  </si>
  <si>
    <t>actualizar manual  SST de contratistas; que podrá tener en cuenta la empresa en la evaluación y selección de proveedores y contratistas</t>
  </si>
  <si>
    <t xml:space="preserve">agosto </t>
  </si>
  <si>
    <t xml:space="preserve">Visitas de seguimiento y revision de informes en SST a contratistas que manejan personal </t>
  </si>
  <si>
    <t>Actualización de la brigada de emergencia</t>
  </si>
  <si>
    <t xml:space="preserve"> junio</t>
  </si>
  <si>
    <t>Diseñar el Plan estrategico de seguridad vial</t>
  </si>
  <si>
    <t>diciembre</t>
  </si>
  <si>
    <t>PVE Programa de vigilancia epidemiologica  Riesgo Psicosocial</t>
  </si>
  <si>
    <t>Realizar seguimiento al personal que presento alteracion y genero recomendaciones del medico laboral en los examenes ocupacionales</t>
  </si>
  <si>
    <t>abril julio octubre</t>
  </si>
  <si>
    <t>PVE programa de vigilancia epidemiológica por condiciones de la salud auditiva</t>
  </si>
  <si>
    <t>PVE programa de vigilancia epidemiológica higiene postural y pausas activas</t>
  </si>
  <si>
    <t>PVE programa de orden y aseo</t>
  </si>
  <si>
    <t>PVE programa de vigilancia epidemiológica promoción y prevención</t>
  </si>
  <si>
    <t>PVE programa de vigilancia epidemiológica promoción y prevención de la salud visual</t>
  </si>
  <si>
    <t>PVE Programa de prevencion riesgo quimico</t>
  </si>
  <si>
    <t xml:space="preserve">marzo </t>
  </si>
  <si>
    <t>Realizacion de mediciones ambientales</t>
  </si>
  <si>
    <t>Inspecciones: uso de los elementos de proteccion personal, Botiquin, Extintores, camillas, Instalaciones, entre otros y seguimiento al cierre de hallazgos</t>
  </si>
  <si>
    <t>abril agosto  diciembre</t>
  </si>
  <si>
    <t>marzo, junio, septiembre, diciembre</t>
  </si>
  <si>
    <t>Revisión por la alta dirección del sistema de gestion SG-SST</t>
  </si>
  <si>
    <t>abril, agosto noviembre</t>
  </si>
  <si>
    <t>julio diciembre</t>
  </si>
  <si>
    <t>Identificar el Acuerdo por medio del cual se modifica la planta de personal de la Empresa</t>
  </si>
  <si>
    <t>febrero Junio</t>
  </si>
  <si>
    <t>Acuerdo</t>
  </si>
  <si>
    <t>Los Acuerdos reposan en archivo central</t>
  </si>
  <si>
    <t>Realizar la actualización de las TRD de acuerdo a la nueva Planta de personal y las direcciones existentes</t>
  </si>
  <si>
    <t>Marzo Octubre</t>
  </si>
  <si>
    <t>TRD</t>
  </si>
  <si>
    <t>Se actualizaron las TRD y estan pendientes de convalidar</t>
  </si>
  <si>
    <t>TRD reposn en el Archivo Central</t>
  </si>
  <si>
    <t>Aprobación mediante acto administrativo. Aprobación de las TRD por parte del Comité de Gestión y desempeño</t>
  </si>
  <si>
    <t>Noviembre diciembre</t>
  </si>
  <si>
    <t>Acta de aprobacion de las TRD</t>
  </si>
  <si>
    <t>El Acta del Comité de Gestion y Desempeño repos en el expediente de actas</t>
  </si>
  <si>
    <t>Acta</t>
  </si>
  <si>
    <t>Obtener el link de publicación de las TRD en la pagina web</t>
  </si>
  <si>
    <t>Certificado de convalidación por parte del Consejo Departamental de Archivos</t>
  </si>
  <si>
    <t>Febrero - Julio</t>
  </si>
  <si>
    <t>Cronogramas de transferencia documental</t>
  </si>
  <si>
    <t>se realizo el cronogramas de transfrencia Docuemntal</t>
  </si>
  <si>
    <t>Enero - Julio</t>
  </si>
  <si>
    <t>Archivo de gestion entregado por dependencias</t>
  </si>
  <si>
    <t>Febrero - Diciembre</t>
  </si>
  <si>
    <t>Certificacion</t>
  </si>
  <si>
    <t>se identificaron las series de eliminar de acuerdo a las TRD vigentes</t>
  </si>
  <si>
    <t>inventario</t>
  </si>
  <si>
    <t>se reviso el inventario de los documentos a eliminar</t>
  </si>
  <si>
    <t>inventario realizados</t>
  </si>
  <si>
    <t>Junio - Diciembre</t>
  </si>
  <si>
    <t>Adquirir un sistema de gestión documental con la capacidad suficiente</t>
  </si>
  <si>
    <t>Adquirir un equipo de computo con capacidad suficiente para el almacenamiento de información e impresora de buena calidad</t>
  </si>
  <si>
    <t>Cargar los archivos digitales al Sistema Documental Orfeo o nuevo sistema</t>
  </si>
  <si>
    <t>octubre - Diciembre</t>
  </si>
  <si>
    <t>Plan de Acción  Institucional Integrado 2025</t>
  </si>
  <si>
    <t xml:space="preserve">Listado de Asistencia y/o Registro fotografico </t>
  </si>
  <si>
    <t>Promover y realizar acciones encaminadas a lograr la eliminación progresiva del consumo de plásticos de un solo uso y formular las estrategias correspondientes para disminuir la adquisición de plásticos de un solo uso de conformidad con las disposiciones normativas vigentes.</t>
  </si>
  <si>
    <t xml:space="preserve">Informe de cumplimiento </t>
  </si>
  <si>
    <t>Realizar seguimiento y registrar información de implementación del programa.</t>
  </si>
  <si>
    <t>Acta de seguimiento</t>
  </si>
  <si>
    <t>Revisión y seguimiento a los consumos de papel de las dependencias.</t>
  </si>
  <si>
    <t xml:space="preserve">Creacion de al menos una (01) estrategia divulgaciòn </t>
  </si>
  <si>
    <t>Elaborar y publicar piezas de divulgación con temas de concientización ambiental.</t>
  </si>
  <si>
    <t>Impulsar y divulgar la política de cero papel.</t>
  </si>
  <si>
    <t xml:space="preserve">Programar y realizar jornadas de conmemoración de fechas especiales relacionadas con el medio ambiente. </t>
  </si>
  <si>
    <t>Realizar seguimiento y registrar información de implementación del programa</t>
  </si>
  <si>
    <t>Elaborar y publicar piezas de divulgación con temas relacionados con separación en la fuente y aprovechamiento de los Residuos solidos..</t>
  </si>
  <si>
    <t xml:space="preserve">Registro fotografico </t>
  </si>
  <si>
    <t>Programar capacitación de acuerdo a la resolución 2189 de 2019 código de colores.</t>
  </si>
  <si>
    <t>Programar y realizar campañas de divulgación y sensibilización a funcionarios, contratistas, y personal flotante, sobre el manejo integral, disposición y almacenamiento los residuos sólidos.</t>
  </si>
  <si>
    <t>Realizar control y seguimiento al uso de equipos, tales como equipos de emergencia, vigilancia, ofimáticos, televisores, cafeteras, microondas, ascensores, aire acondicionado, entre otros, que puedan generar pérdidas o desperdicios de energía.</t>
  </si>
  <si>
    <t>Elaborar y publicar piezas de divulgación con temas de buenas prácticas de ahorro y uso eficiente de la energía.</t>
  </si>
  <si>
    <t>Programar y realizar campañas de divulgación y sensibilización a funcionarios, contratistas, y personal flotante, acerca del ahorro y uso eficiente de la energía.</t>
  </si>
  <si>
    <t xml:space="preserve">Documento archivo </t>
  </si>
  <si>
    <t>Cuando se vaya a adquirir aparatos eléctricos o electrónicos, se debe incluir criterios de consumo eficiente de energía. Este criterio debe quedar estipulado en los Estudios Previos.</t>
  </si>
  <si>
    <t>Gestionar el cambio de bombillas convencionales, a luminarias de bajo consumo y mantenerlas limpias.</t>
  </si>
  <si>
    <t>Realizar inspección y gestionar mantenimiento preventivo y correctivo, así como limpieza integral de las luminarias, aires acondicionados y aparatos eléctricos.</t>
  </si>
  <si>
    <t xml:space="preserve">Consolidado de facturas del consumo de agua anual </t>
  </si>
  <si>
    <t>Revisión y seguimiento a los consumos por medio de las facturas de energía.</t>
  </si>
  <si>
    <t>Realizar seguimiento y registrar información de la implementación del programa.</t>
  </si>
  <si>
    <t>Optimizar el recurso hídrico, en las labores de limpieza Personal y aseo de las instalaciones.</t>
  </si>
  <si>
    <t xml:space="preserve">Elaborar y publicar piezas de divulgación con temas de buenas prácticas de uso y manejo del recurso hídrico.  </t>
  </si>
  <si>
    <t>Programar y realizar campañas de divulgación y sensibilización a funcionarios, contratistas, y personal flotante, acerca del ahorro y uso eficiente del agua.</t>
  </si>
  <si>
    <t>Implementación de mecanismos para identificación y reparación de fugas de agua.</t>
  </si>
  <si>
    <t>Mantenimiento preventivo de los sistemas hidrosanitarios a intervalos planificados.</t>
  </si>
  <si>
    <t>Revisión y seguimiento a los consumos por medio de las facturas del agua.</t>
  </si>
  <si>
    <t>REPORTE DEL CUARTO TRIMESTRE 2025</t>
  </si>
  <si>
    <t>PLAN INSTITUCIONAL DE GESTIÓN AMBIENTAL</t>
  </si>
  <si>
    <t>PLAN DE GESTIÓN INTEGRAL DE RESIDUOS PELIGROSOS</t>
  </si>
  <si>
    <t>Consolidación formato RH</t>
  </si>
  <si>
    <t xml:space="preserve">Formulario de RH </t>
  </si>
  <si>
    <t xml:space="preserve">Auditorías interna a segregación, movimiento interno, almacenamiento y diligenciamiento de RH 1, limpieza y desinfección. </t>
  </si>
  <si>
    <t>Actas y lista de asistencia</t>
  </si>
  <si>
    <t xml:space="preserve">Seguimiento a transportadores  mediante lista de chequeo.  </t>
  </si>
  <si>
    <t>Julio-Octubre-Diciembre</t>
  </si>
  <si>
    <t>Formulario RH1</t>
  </si>
  <si>
    <t xml:space="preserve">Jornadas de sensibilización y  capacitación </t>
  </si>
  <si>
    <t>Enero-Junio</t>
  </si>
  <si>
    <t>Actas, lista asistencia, Registro fotógrafico.</t>
  </si>
  <si>
    <t xml:space="preserve">Entrega de residuos peligrosos y no peligrosos al gestor externo </t>
  </si>
  <si>
    <t>Enero a Diciembre</t>
  </si>
  <si>
    <t>Actualización del PGIRASA</t>
  </si>
  <si>
    <t>Noviembre</t>
  </si>
  <si>
    <t>Plan actualizado</t>
  </si>
  <si>
    <t>Elaboracion de informe de cumplimiento anual del Plan de Saneamiento y Manejo de Vertimientos</t>
  </si>
  <si>
    <t>*Contrato                                        *Acta de inicio                                   *informe ejecución de actividades contratista</t>
  </si>
  <si>
    <t xml:space="preserve">Eliminacion de Vertimientos puntuales de viviendas que NO son usuarios del sistema de alcantarillado, que existen por situaciones ajenas a la empresa prestadora del servicio, según diagnostico del sistema (sujetos a reubicacion, identificadas en el AVR por situacion de Riesgo, etc.)    </t>
  </si>
  <si>
    <t>Gestión de recursos para la construcción de la Planta de Tratamiento de Aguas Residuales para el casco urbano del Municipio</t>
  </si>
  <si>
    <t xml:space="preserve">Gestion para los Estudios y diseños de la PTAR </t>
  </si>
  <si>
    <t>Mantenimiento de la PTAR existente en horizonte PSMV</t>
  </si>
  <si>
    <t>Caracterización anual de seguimiento y  control a vertimientos horizonte PSMV.</t>
  </si>
  <si>
    <t xml:space="preserve">Mantenimiento anual a la totalidad de los canales o zanjones canalizados receptores del alcantarillado pluvial   </t>
  </si>
  <si>
    <t xml:space="preserve">Mantenimiento anual a la totalidad de los sumideros existentes </t>
  </si>
  <si>
    <t>Contrato 060</t>
  </si>
  <si>
    <r>
      <t>Construir</t>
    </r>
    <r>
      <rPr>
        <sz val="12"/>
        <rFont val="Arial Narrow"/>
        <family val="2"/>
      </rPr>
      <t xml:space="preserve"> 50 mL</t>
    </r>
    <r>
      <rPr>
        <sz val="12"/>
        <color theme="1"/>
        <rFont val="Arial Narrow"/>
        <family val="2"/>
      </rPr>
      <t xml:space="preserve"> de Redes de Alcantarillado Pluvial en la COMUNA 2, invirtiendo $ 405.000.000 de pesos por año según cronograma de ejecucion de POIR ( de junio a junio de cada año). </t>
    </r>
  </si>
  <si>
    <r>
      <t>Construcción de 100 mL del sistema de alcantarillado de aguas lluvias en la comuna III del municipio de Pitalito
-</t>
    </r>
    <r>
      <rPr>
        <b/>
        <sz val="12"/>
        <color theme="1"/>
        <rFont val="Arial Narrow"/>
        <family val="2"/>
      </rPr>
      <t xml:space="preserve">Sector 1. </t>
    </r>
    <r>
      <rPr>
        <sz val="12"/>
        <color theme="1"/>
        <rFont val="Arial Narrow"/>
        <family val="2"/>
      </rPr>
      <t>Centro-Cra 2da Cachingos</t>
    </r>
  </si>
  <si>
    <t>Gestión administrativa para la aprobación de obras de alcantarillado sanitario por etapas del Plan Maestro de Acueducto y Alcantarillado</t>
  </si>
  <si>
    <t>Acta de construccion aliviadero</t>
  </si>
  <si>
    <t>*Acta de actividad realizado y/o contrato                                                                         *Registro fotográfico</t>
  </si>
  <si>
    <t>Programa de construcción de aliviaderos al sistema de alcantarillado combinado urbano del municipio de Pitalito</t>
  </si>
  <si>
    <r>
      <t xml:space="preserve">Reponer </t>
    </r>
    <r>
      <rPr>
        <sz val="12"/>
        <rFont val="Arial Narrow"/>
        <family val="2"/>
      </rPr>
      <t>50 mL anuales</t>
    </r>
    <r>
      <rPr>
        <sz val="12"/>
        <color rgb="FFFF0000"/>
        <rFont val="Arial Narrow"/>
        <family val="2"/>
      </rPr>
      <t xml:space="preserve"> </t>
    </r>
    <r>
      <rPr>
        <sz val="12"/>
        <color theme="1"/>
        <rFont val="Arial Narrow"/>
        <family val="2"/>
      </rPr>
      <t>en redes de alcantarillado sanitario en la comuna COMUNA 4, invirtiendo $93.000.000 de pesos por año según cronograma de ejecucion de POIR ( de junio a junio de cada año).</t>
    </r>
  </si>
  <si>
    <r>
      <t>Reponer 50</t>
    </r>
    <r>
      <rPr>
        <sz val="12"/>
        <color rgb="FFFF0000"/>
        <rFont val="Arial Narrow"/>
        <family val="2"/>
      </rPr>
      <t xml:space="preserve"> </t>
    </r>
    <r>
      <rPr>
        <sz val="12"/>
        <rFont val="Arial Narrow"/>
        <family val="2"/>
      </rPr>
      <t>mL</t>
    </r>
    <r>
      <rPr>
        <sz val="12"/>
        <color theme="1"/>
        <rFont val="Arial Narrow"/>
        <family val="2"/>
      </rPr>
      <t xml:space="preserve"> anuales en redes de alcantarillado sanitario en la COMUNA 1, invirtiendo $290.000.000 de pesos por año según cronograma de ejecucion de POIR ( de junio a junio de cada año).</t>
    </r>
  </si>
  <si>
    <t>*Acta de actividad realizado y/o contrato                                                     *Registro fotográfico</t>
  </si>
  <si>
    <t>Programa de eliminación de Conexiones erradas</t>
  </si>
  <si>
    <t>*Acta de sencibilización                  *Registro fotográfico                   *Listado de firma de asistencia</t>
  </si>
  <si>
    <t>Sensibilizar y capacitar al personal de Empitalito E.S.P en temas de proteccion de las fuentes hidricas que atraviesan el municipio</t>
  </si>
  <si>
    <t xml:space="preserve">Sensibilizar y capacitar a la comunidad aledaña a las fuentes hidricas que atraviesan el municipio en temas de proteccion del recurso hidrico. </t>
  </si>
  <si>
    <t>Sensibilizar y capacitar a la comunidad aledaña a la bocatoma y los usuarios del servicio de acueducto y alcantarillado en temas de Ahorro, uso eficiente del agua y protección del recurso hídrico</t>
  </si>
  <si>
    <t xml:space="preserve">Contrato de obra ejecución </t>
  </si>
  <si>
    <t>Ejecución de la Obra "Construcción del Jarillón del Barrio Libertador" de acuerdo al AVR</t>
  </si>
  <si>
    <t>PLAN DE SANEAMIENTO Y MANEJO DE VERTIMIENTOS</t>
  </si>
  <si>
    <t>Configuracion de inicio de sesion a traves de cuenta estadar</t>
  </si>
  <si>
    <t>Se desarrollo manual de gestion de incidentes el cual fue aprobado el pasado 28 de enero de 2025</t>
  </si>
  <si>
    <t>Realizar el autodiagnóstico de seguridad y privacidad de la información a diciembre de 2025.</t>
  </si>
  <si>
    <t>Revisar y/o Actualizar las Políticas de seguridad y privacidad de la información</t>
  </si>
  <si>
    <t xml:space="preserve">Realizar el analisis de vulnerabilidades </t>
  </si>
  <si>
    <t>Actualizar el plan de seguridad de la información para la vigencia 2026</t>
  </si>
  <si>
    <t>Actualizar el plan de tratamientos de riesgos de seguridad de la información para la vigencia 2026</t>
  </si>
  <si>
    <t xml:space="preserve">Resolución de adopción de la implementación de datos abiertos </t>
  </si>
  <si>
    <t>habilitación de usuario y contraseña, la cual se cuenta para el ingresos a la plataforma de datos abiertos</t>
  </si>
  <si>
    <t>Sistema De Control de acceso</t>
  </si>
  <si>
    <t>Adquisición y/o actualización del sistema de gestion documental de la entidad e Implementación de un sistema de gestión de documento electrónico de archivo</t>
  </si>
  <si>
    <t>Sistema Gestión Documental</t>
  </si>
  <si>
    <t xml:space="preserve">Se tienen 3 propuestas para definir el proceso de actualizacion y/o implementacion de un nuevo sistema de gestion documental en la entidad.
Propuesta 1: Contratación de los ingenieros desarrolladores del sistema ORFEO para la actualización según las necesidades que tiene la entidad: Valor Aproximado: $4.000.000
Propuesta 2: Migración del sistema de gestion documental actual a la nueva versión del sistema denominado ORFEO NG. Valor Aproximado: $40.000.000 
Propuesta 3: Migración del sistema de gestion documental actual a una nueva plataforma denominada DASHA NOT PAPER (Extranet). Valor 1 Aproximado arrendamiento anual: $25.000.000 / Valor 2 Aproximado licencia no incluye servidor: $115.550.000 </t>
  </si>
  <si>
    <t xml:space="preserve">Propuestas y presentacion de diapositivas donde se expuso a la gerencia </t>
  </si>
  <si>
    <t>Implementación Política de Uso Eficiente del Papel</t>
  </si>
  <si>
    <t>Resolucion Politica de uso eficiente del papel</t>
  </si>
  <si>
    <t>Desde la oficina TIC de la entidad se realizo el desarrollo e  instalación de la plataforma MOODLE, la cual es una plataforma de software libre y en ella se puede gestionar, parametrizar cursos de forma virtual. Esta plataforma fue instalada en un subdominio de la hosting web de la entidad . Falta su adopcion a traves del comite gerencial y/o comite de gestion y desempeño</t>
  </si>
  <si>
    <t>Link de la plataforma E-learning de la entidad: https://moodle.empitalito.gov.co/moodle/</t>
  </si>
  <si>
    <t>Intranet que gestione y presente a los funcionarios y contratistas información organizacional, así como el acceso a Servicios internos de la organización.</t>
  </si>
  <si>
    <t>Plataforma INTRANET</t>
  </si>
  <si>
    <t>Desde la oficina TIC de la entidad se realizo el desarrollo de la plataforma denominda INTRANET, la cual es una plataforma que centraliza  la informacion de la entidad y como ventajas para la empresa, facilitar la comunicación interna, mejorar la gestión del conocimiento y la colaboración entre funcionarios, al mismo tiempo que ahorra tiempo y recursos. Falta su adopcion a traves del comite gerencial y/o comite de gestion y desempeño</t>
  </si>
  <si>
    <t>Link de la plataforma INTRANET de la entidad: https://intranet.empitalito.gov.co/login/</t>
  </si>
  <si>
    <t>Informe de implementacion</t>
  </si>
  <si>
    <t>Adquisición, Implementación y Configuración Firewall Perimetral</t>
  </si>
  <si>
    <t xml:space="preserve">Certificacion de ejecucion  </t>
  </si>
  <si>
    <t xml:space="preserve">Publicacion de actualizacion </t>
  </si>
  <si>
    <t>Los Acuerdos reposan en archivo central, los cuales, estan vigentes y modifica la planta de personal de la Empresa</t>
  </si>
  <si>
    <t>se realiza  la actualización de las TRD de acuerdo a la nueva Planta de personal y las direcciones existentes</t>
  </si>
  <si>
    <t>mediante acta del Comité de Gestión y desempeño se Aprueban las TRD por parte</t>
  </si>
  <si>
    <t>se identificaron las series que se deben tranferir de cada direccion al archivo central</t>
  </si>
  <si>
    <t>se identifican  los archivos de gestión, mediante cronograma de transferencia documental, se relaciona los  documentos que cumplen las condiciones para ser entregados al archivo central e Histórico</t>
  </si>
  <si>
    <t>mediante certificacion se identifican el 40%       los docuemntos para eliminar</t>
  </si>
  <si>
    <t xml:space="preserve">se desarrolla el manual de incidentes de seguridad de la informacion </t>
  </si>
  <si>
    <t>ACTIVIDADES PENDIENTES POR EJECUTAR</t>
  </si>
  <si>
    <t>PENDIENTES</t>
  </si>
  <si>
    <t>Se  adopta los planes mediante resolucion No. 033 de 2025</t>
  </si>
  <si>
    <t>Resolución no. 033 de 2025</t>
  </si>
  <si>
    <t>Mediante resolución se adopta los planes intitucionales, los cuales se encuentran publicados en la pagina web de la empresa https://empitalito.gov.co/es/</t>
  </si>
  <si>
    <t>Mediante resolucion se adopta los planes intitucionales, los cuales se encuentran publicados en la pagina web de la empresa https://empitalito.gov.co/es/</t>
  </si>
  <si>
    <t>Se actualizó la base de datos de los trabajadores oficiales</t>
  </si>
  <si>
    <t>Base de datos en excel</t>
  </si>
  <si>
    <t>Se  adopta los planes mediante resolución No. 033 de 2025</t>
  </si>
  <si>
    <t xml:space="preserve">no.  contratos de prestacion de servicio  </t>
  </si>
  <si>
    <t xml:space="preserve">no.  trabajadore empleados públicos de libre nombramiento y remoción, terminos fijos </t>
  </si>
  <si>
    <t xml:space="preserve">se cuenta con 78 personas 
 9 de libre nombramiento y remoción                                                                                                                                                                2 de contrato a termino fijo                                                                                                                                                                                  67 contrato a termino indefinido </t>
  </si>
  <si>
    <t>8 personas contratadas (2 judicantes y 6 servicios personales)</t>
  </si>
  <si>
    <t xml:space="preserve">Certificacion </t>
  </si>
  <si>
    <t>Se Realizó Jornada ambiental  en la planta de tratamiento agua potable (PTAP)</t>
  </si>
  <si>
    <t xml:space="preserve">Informe </t>
  </si>
  <si>
    <t xml:space="preserve">Tradiciones celebración inicio de la cuaresma
</t>
  </si>
  <si>
    <t>Se realizó jornada de deporte</t>
  </si>
  <si>
    <t>Se realizó  las tarjetas virtuales  y se envia  a los grupos de Whatsapp</t>
  </si>
  <si>
    <t xml:space="preserve">Las tarjetas  </t>
  </si>
  <si>
    <t>Se realizó  actividad  en cocina saludable</t>
  </si>
  <si>
    <t>Se realizo la celebracion del dia de la mujer</t>
  </si>
  <si>
    <t>Se realizo la celebracion del dia del hombre</t>
  </si>
  <si>
    <t xml:space="preserve">Se gestionó descuento preferenciales en Gimnasio </t>
  </si>
  <si>
    <t>Se realizo Curso Certificado en Bioseguridad en Laboratorios</t>
  </si>
  <si>
    <t xml:space="preserve">informe y Cerificados </t>
  </si>
  <si>
    <t>Capacitacion de recomendaciones de nutrición y hábitos de vida saludable.</t>
  </si>
  <si>
    <t>Se realizó capacitación de Resolucion de conflictos</t>
  </si>
  <si>
    <t>Se realizó capacitación de comunicación asertiva</t>
  </si>
  <si>
    <t xml:space="preserve">se realiza Tradiciones celebración inicio de la cuaresma
</t>
  </si>
  <si>
    <t>se realiza Jornada de deportes</t>
  </si>
  <si>
    <t xml:space="preserve">Se realizó   las tarjetas virtuales  y se envia  a los grupos de Whatsapp de acuerdo a los cumpleaños de los trabajadores </t>
  </si>
  <si>
    <t>Se realizó  actividad  en 5. cocina saludable</t>
  </si>
  <si>
    <t>Se realizo Curso Certificado en Bioseguridad en Laboratorios, reposan en la hoja de vida</t>
  </si>
  <si>
    <t>Se realizo Capacitacion de recomendaciones de nutrición y hábitos de vida saludable, reposan en la hoja de vida</t>
  </si>
  <si>
    <t>Capacitacion de recomendaciones de nutrición y hábitos de vida saludable. reposan en la hoja de vida</t>
  </si>
  <si>
    <t>Se realizó capacitación de comunicación asertiva reposan en la hoja de vida</t>
  </si>
  <si>
    <t xml:space="preserve">ACTIVIDADES POR EJECUTAR </t>
  </si>
  <si>
    <t>se realizo el desarrollo e  instalación de la plataforma MOODLE, la cual es una plataforma de software libre y en ella se puede gestionar, parametrizar cursos de forma virtual.</t>
  </si>
  <si>
    <t>realizo el desarrollo de la plataforma denominda INTRANET, la cual es una plataforma que centraliza  la informacion de la entidad y como ventajas para la empresa,</t>
  </si>
  <si>
    <t>el inventario de los documentos a eliminar, esta parcial pendiente un 20%</t>
  </si>
  <si>
    <t>Recibir y revisar archivo documental según el cronograma de transferencia documental establecido, de la  Direccion administrativa, operativa, juridica y gerencia parcial</t>
  </si>
  <si>
    <t>archivo documental según el cronograma de transferencia documental establecido, de la  Direccion administrativa, operativa, juridica y gerencia parcial</t>
  </si>
  <si>
    <t xml:space="preserve">Se realizó actualizacion de la hojas de vida en el sigep </t>
  </si>
  <si>
    <t xml:space="preserve">Certificación  </t>
  </si>
  <si>
    <t xml:space="preserve">actualizacion de la hojas de vida en el sigep, quedando pendiente la declaracion de renta </t>
  </si>
  <si>
    <t xml:space="preserve">la base de datos de los trabajadores oficiales, actualizada </t>
  </si>
  <si>
    <t>Realizar seguimiento a la implementación de las políticas de Gestión y Desempeño institucional</t>
  </si>
  <si>
    <t xml:space="preserve">informe por semestre de la caracterización de los ciudadanos atendidos </t>
  </si>
  <si>
    <t>Evaluar la efectividad Política de Administración del Riesgo alineada con la planificación estratégica de la entidad</t>
  </si>
  <si>
    <t>Realizar la socialización de la política de Administración del Riesgo a la ciudadanía y grupos de valor</t>
  </si>
  <si>
    <t>Realizar el monitoreo y revisión periódica al Mapa de Riesgos de Corrupción</t>
  </si>
  <si>
    <t>Evaluación de la Política de Administración de Riesgos</t>
  </si>
  <si>
    <t>Socialización realizada</t>
  </si>
  <si>
    <t xml:space="preserve">Publicación Matriz de Riesgos de Corrupción en página web ajustado por los grupos de valor </t>
  </si>
  <si>
    <t>Seguimientos al Mapa de Riesgos de Corrupción</t>
  </si>
  <si>
    <t>junio -diciembre</t>
  </si>
  <si>
    <t>1/07/2025           30/12/2025</t>
  </si>
  <si>
    <t>10/04/2025     10/07/2025    10/10/2025    10/01/2026</t>
  </si>
  <si>
    <t>informes de EPP con la gente</t>
  </si>
  <si>
    <t>Capacitar a la comunidad en la gestión de peticiones y denuncias</t>
  </si>
  <si>
    <t>Elaborar informes de PQRS para identificar acciones de mejora</t>
  </si>
  <si>
    <t>Realizar informe de las encuestas de satisfacción a los ciudadanos respecto a la calidad у accesibilidad de la oferta institucional y el servicio recibido</t>
  </si>
  <si>
    <t>Actividades de formación implementadas</t>
  </si>
  <si>
    <t>Informe de PQRS</t>
  </si>
  <si>
    <t>informe de encuestas de satisfacción realizados</t>
  </si>
  <si>
    <t xml:space="preserve">trimestral </t>
  </si>
  <si>
    <t>agosto</t>
  </si>
  <si>
    <t>trimestre</t>
  </si>
  <si>
    <t>Rendición de cuentas realizada</t>
  </si>
  <si>
    <t>Informe Seguimiento Datos abiertos publicados</t>
  </si>
  <si>
    <t>Registro de Activos de Información construido</t>
  </si>
  <si>
    <t>Lideres de los procesos</t>
  </si>
  <si>
    <t xml:space="preserve">Director del area comenrcial y atencion al usuario </t>
  </si>
  <si>
    <t xml:space="preserve">Director del area Comenrcial,  Atencion al usuario y Talento Humano </t>
  </si>
  <si>
    <t xml:space="preserve"> Profesional de Apoyo,   sistema gestion  de  calidad y jefe oficina asesora  juridica </t>
  </si>
  <si>
    <t>Jefe  de Control Interno</t>
  </si>
  <si>
    <t>Jefe de Control Interno</t>
  </si>
  <si>
    <t>Gerente</t>
  </si>
  <si>
    <t>Contadora</t>
  </si>
  <si>
    <t>ACTIVIDADES POR EJECUTAR</t>
  </si>
  <si>
    <t xml:space="preserve">cto pradera </t>
  </si>
  <si>
    <t>convenio de estudios y diseños</t>
  </si>
  <si>
    <t>atrave de contrato 0,60 de 2024 y que se ejecuta este año, se realiza reposicion de alcantarillado en la comuna 1</t>
  </si>
  <si>
    <t xml:space="preserve"> Redes de Alcantarillado Pluvial en la COMUNA 2</t>
  </si>
  <si>
    <t>atravez de contrato 0,60 de 2024 y que se ejecuta este año, se realiza reposicion de alcantarillado en la comuna 1</t>
  </si>
  <si>
    <t>construcción de aliviaderos al sistema de alcantarillado combinado urbano del municipio de Pitalito</t>
  </si>
  <si>
    <t xml:space="preserve">en elaño 2024 se realiza estudio de prefactibilidad, con base a esto se preenta propuesta a la alcaldia para convenio de estudios y diseños de la ptar </t>
  </si>
  <si>
    <t xml:space="preserve">POR EJECUTAR </t>
  </si>
  <si>
    <t xml:space="preserve">los operarios diligencia formato diariamente, para cuatificacion de los residuos solidos </t>
  </si>
  <si>
    <t xml:space="preserve">formato en la planta </t>
  </si>
  <si>
    <t>Actualización del PGIRASA, pendiente de aprobacion actualizacion</t>
  </si>
  <si>
    <t xml:space="preserve">pendientes por ejecuatar </t>
  </si>
  <si>
    <t>Formato de investigacion de accidente</t>
  </si>
  <si>
    <t>Se realiza la investigacion de los accidentes presentados durante el periodo, a traves de la plataforma ALLISTA</t>
  </si>
  <si>
    <t xml:space="preserve">Acta de  reunion </t>
  </si>
  <si>
    <t>Se realiza Reunion de Comité de convivencia laboral</t>
  </si>
  <si>
    <t xml:space="preserve">Actas de las reuniones </t>
  </si>
  <si>
    <t>Se realizan las reuniones mensuales de COPASST</t>
  </si>
  <si>
    <t>PVE Riesgo Cardiovascular, informes de las actividades</t>
  </si>
  <si>
    <t xml:space="preserve">Se realiza PVE Riesgo Cardiovascular  Diagnóstico del riesgo de acuerdo a los examenes ocupacionales, se realizan actividades de habitos de vida saludable </t>
  </si>
  <si>
    <t>programa de vigilancia epidemiológica promoción y prevención de la salud visual</t>
  </si>
  <si>
    <t>Se realiza programa de vigilancia epidemiológica promoción y prevención de la salud visual</t>
  </si>
  <si>
    <t>programa de vigilancia epidemiológica promoción y prevención</t>
  </si>
  <si>
    <t>Se realiza programa de vigilancia epidemiológica promoción y prevención</t>
  </si>
  <si>
    <t>programa de orden y aseo</t>
  </si>
  <si>
    <t>Se realiza programa de orden y aseo</t>
  </si>
  <si>
    <t>programa de vigilancia epidemiológica higiene postural y pausas activas</t>
  </si>
  <si>
    <t>Se realiza programa de vigilancia epidemiológica higiene postural y pausas activas</t>
  </si>
  <si>
    <t>programa de vigilancia epidemiológica por condiciones de la salud auditiva</t>
  </si>
  <si>
    <t>Se realiza programa programa de vigilancia epidemiológica por condiciones de la salud auditiva</t>
  </si>
  <si>
    <t>Certificados de actitud ocupacional y comunicación de examenes a cada trabajador</t>
  </si>
  <si>
    <t>Se realizan examenes ocupacionales  a personal que ingresa y examen Post incapacidad</t>
  </si>
  <si>
    <t xml:space="preserve">Plan de Prevencion, Preparacion y Respuestas </t>
  </si>
  <si>
    <t xml:space="preserve">Se realiza actualizacion del Plan de Prevencion, Preparacion y Respuestas </t>
  </si>
  <si>
    <t>Inform,es de visitas de inspeccion y formatos de revicion de actividades de SGSST</t>
  </si>
  <si>
    <t>Se realiza seguimientos a contratistas que manejan personal y se realiza revision de actividades de SGSST del informe presentado por los contratistas</t>
  </si>
  <si>
    <t>Certificacion de ejecucion presupuestal</t>
  </si>
  <si>
    <t>El director Administrativo y Financiero certifica ejecucion presupuestal del SG-SST</t>
  </si>
  <si>
    <t>Revisado se encuentra que no requiere actualizacion</t>
  </si>
  <si>
    <t>Programa de capacitacion</t>
  </si>
  <si>
    <t>Se realiza programa de capacitacion</t>
  </si>
  <si>
    <t>Matriz de objetivos y metas</t>
  </si>
  <si>
    <t>Se revisa los objetivos del SGSST</t>
  </si>
  <si>
    <t>Informe de divulgacion de politica de Seguridad y Salud en el Trabajo</t>
  </si>
  <si>
    <t>Carta de asignacion de recursos para 2025 firmada por la gerencia</t>
  </si>
  <si>
    <t>Politica de Seguridad y salud en el trabajo firmada</t>
  </si>
  <si>
    <t>Se realiza ajuste a la Politica de Seguridad y Salud en el Trabajo</t>
  </si>
  <si>
    <t xml:space="preserve"> plan de mejoramiento conforme a la evaluacion inicial de estandares minimos del año 2024 
y acuse de recibido de ARL del plan de mejora </t>
  </si>
  <si>
    <t>Se realiza  plan de mejoramiento conforme a la evaluacion inicial de estandares minimos del año 2024</t>
  </si>
  <si>
    <t xml:space="preserve"> plan de mejoramiento conforme a la evaluacion inicial de estandares minimos del año 2024</t>
  </si>
  <si>
    <t>Carta de Designacion de responsabilidad firmada por la gerente</t>
  </si>
  <si>
    <t>Designacion de responsabilidad responsable SST</t>
  </si>
  <si>
    <t>Seguimiento y ajuste por áreas en la mejora del sistema integrado de gestión de calidad.</t>
  </si>
  <si>
    <t xml:space="preserve">4 informes Trimestrales  </t>
  </si>
  <si>
    <t xml:space="preserve">Realizar estructuración, seguimiento a los planes de Institucionales para la vigencia 2025 </t>
  </si>
  <si>
    <t xml:space="preserve">Fortalecimiento de la estrategia de Gobierno Digital de la empresa de Servicios </t>
  </si>
  <si>
    <t>Ejecutar las capacitaciones programadas en el Plan institucional de capacitación</t>
  </si>
  <si>
    <t xml:space="preserve">28 capacitaciones </t>
  </si>
  <si>
    <t xml:space="preserve">Implementación del sistema de gestión de seguridad y salud en el trabajo SG-SST. </t>
  </si>
  <si>
    <t>Cumplir con el cargue oportuno de la información al SIA observa</t>
  </si>
  <si>
    <t xml:space="preserve">Seguimiento a comité de conciliación </t>
  </si>
  <si>
    <t xml:space="preserve">Presentación oportuna de Informes de ley e informes de la entidad a entes de controles externos </t>
  </si>
  <si>
    <t>Cumplimiento del PAA. De acuerdo a la normatividad</t>
  </si>
  <si>
    <t xml:space="preserve">2 informes semestrales  </t>
  </si>
  <si>
    <t>Transferencia documental de los archivos de gestión al archivo central, de acuerdo a las tablas de retención</t>
  </si>
  <si>
    <t>Estudios y diseños de proyectos para la optimización del sistema de acueducto EMPITALITO E.S.P.</t>
  </si>
  <si>
    <t>Numero de obras de adecuación, mantenimiento y/o construcción en el sistema de acueducto municipal</t>
  </si>
  <si>
    <t>Metros lineales de construcción de red de alcantarillado optimizada</t>
  </si>
  <si>
    <t>1000 ml</t>
  </si>
  <si>
    <t>Informes de supervisión a la recolección, disposición y trasporte de residuos sólidos, barrido y limpieza urbana, corte de césped, mantenimiento de cestas públicas, lavado de ares públicas, poda de árboles y puntos críticos</t>
  </si>
  <si>
    <t>Divulgación funcionamiento de los canales diseñados para el relacionamiento con la Ciudadanía (Recepción - radicación - orientación - atención</t>
  </si>
  <si>
    <t>Establecer el plan de trabajo anual para alcanzar cada uno de los objetivos, en el que se especifiquen metas, actividades claras para su desarrollo, cronograma, responsables y recursos necesarios. Para el programa "EPP CON LA GENTE"</t>
  </si>
  <si>
    <t>Implementación del plan institucional Ambiental PIGA</t>
  </si>
  <si>
    <t>informe y presentacion del sistema integrado de gestión de calidad.</t>
  </si>
  <si>
    <t xml:space="preserve">presentacion del area de planeacion </t>
  </si>
  <si>
    <t xml:space="preserve">se Realizar estructuración, seguimiento a los planes de Institucionales para la vigencia 2025 </t>
  </si>
  <si>
    <t xml:space="preserve">archivo excel  de la estructura de seguimiento a planes </t>
  </si>
  <si>
    <t>se Realizar estructuración, seguimiento a los planes de Institucionales para la vigencia 2025</t>
  </si>
  <si>
    <t>se ejecuta el plan de capacitacion con un avance de 13%</t>
  </si>
  <si>
    <t xml:space="preserve">informe de seguimiento a plan </t>
  </si>
  <si>
    <t>se implementa  del sistema de gestión de seguridad y salud en el trabajo SG-SST, a traves de plan con un avance del 40%</t>
  </si>
  <si>
    <t xml:space="preserve">informe de ejecucion  a los planes que lidera el area de talento humano </t>
  </si>
  <si>
    <t>reporte de los cargues oportuno de la información al SIA observa</t>
  </si>
  <si>
    <t xml:space="preserve">se presenta  oportuna de Informes de ley e informes de la entidad a entes de controles externos </t>
  </si>
  <si>
    <t xml:space="preserve">informe de seguimienton de archivo  excel </t>
  </si>
  <si>
    <t>seguimiento al PAA. De acuerdo a la normatividad</t>
  </si>
  <si>
    <t xml:space="preserve">seguimiento a los planes </t>
  </si>
  <si>
    <t>certificacion de Metros lineales de construcción de red de alcantarillado optimizada cto 060 de 2024</t>
  </si>
  <si>
    <t>certificacion de Metros lineales de construcción de red de alcantarillado optimizada  cto 060 de 2024</t>
  </si>
  <si>
    <t>Informes de supervisión al contrato 190 de 2020</t>
  </si>
  <si>
    <t xml:space="preserve">informes </t>
  </si>
  <si>
    <t>reposa en el expediente del contrato 190 de 2020</t>
  </si>
  <si>
    <t xml:space="preserve">rede sociales </t>
  </si>
  <si>
    <t>a trave de las redes sociales Divulgación funcionamiento de los canales diseñados para el relacionamiento con la Ciudadanía (Recepción - radicación - orientación - atención</t>
  </si>
  <si>
    <t>a trave de las redes sociales de la empresa,  Divulgación funcionamiento de los canales diseñados para el relacionamiento con la Ciudadanía (Recepción - radicación - orientación - atención</t>
  </si>
  <si>
    <t>informes de epp con la gente</t>
  </si>
  <si>
    <t xml:space="preserve">presentacion del area comercial </t>
  </si>
  <si>
    <t>presentacion, informando los epp con la gente realizado</t>
  </si>
  <si>
    <t xml:space="preserve">solo se han hecho 2 de acta de comité quedando pendientes 4 acta </t>
  </si>
  <si>
    <t xml:space="preserve">acta de comité </t>
  </si>
  <si>
    <t>acta realizadas en el comité de concialiacion, informe del area juridica</t>
  </si>
  <si>
    <t>Caracterizar los ciudadanos, usuarios o grupos de interés que atiende la entidad, así como los temas que despiertan mayor interés.</t>
  </si>
  <si>
    <t>ACTIVIDADES PENDIENTES</t>
  </si>
  <si>
    <t>Identificar y publicar los datos abiertos de la entidad</t>
  </si>
  <si>
    <t xml:space="preserve">Programa de transparencia y ética publica </t>
  </si>
  <si>
    <t>socializar la consulta de los riesgos identificados, para recibir por parte de los grupos de interés y de valor ajustes o mejoras al mapa de riesgos de corrupción</t>
  </si>
  <si>
    <t>Participación en eventos y redes interinstitucionales para fortalecer la prevención de actos de corrupción dirigido a Lideres de los procesos de corrupción y transparencia</t>
  </si>
  <si>
    <t xml:space="preserve">  Afianzar la atención al ciudadano mediante taller, cursos o formaciones en temas relacionados
con servicio a la
ciudadanía</t>
  </si>
  <si>
    <t xml:space="preserve">Crear e implementar la ventanilla única </t>
  </si>
  <si>
    <t>Socializar a los grupos de interés y grupos de valor los resultados, avances y logros de la gestión de forma clara. relevante, veraz y oportuna (Concejo y Comunidad)</t>
  </si>
  <si>
    <t>Publicar la información de carácter presupuestal, temas de interés priorizados, cumplimiento de que podría ser analizada de manera colaborativa previo а la rendición de cuentas</t>
  </si>
  <si>
    <t>Actualizar el registro de activos de información y el índice de información clasificada y reservada</t>
  </si>
  <si>
    <t>Divulgación y socialización del Código de integridad Institucional</t>
  </si>
  <si>
    <t>Establecer actividad para garantizar el control de conflictos de interés</t>
  </si>
  <si>
    <t xml:space="preserve">informe por semestre de la implementación de la política de MIPG </t>
  </si>
  <si>
    <t xml:space="preserve">Informes de capacitación a la comunidad  </t>
  </si>
  <si>
    <t xml:space="preserve">Ventanilla creada y documentada   </t>
  </si>
  <si>
    <t>Código de integridad socializado</t>
  </si>
  <si>
    <t>Actividades implementadas</t>
  </si>
  <si>
    <t xml:space="preserve">Director administrativo y financiero </t>
  </si>
  <si>
    <t>Informe realizado y publicados en la página web</t>
  </si>
  <si>
    <t>Profesional de Apoyo, sistema, calidad y control estratégico, profesional de sistemas, oficina de planeación</t>
  </si>
  <si>
    <t xml:space="preserve"> Profesional de Apoyo, sistema, calidad y planeación</t>
  </si>
  <si>
    <t>Apoyo Profesional planeamiento y control de planeación</t>
  </si>
  <si>
    <t>Profesional de Apoyo, sistema, calidad y control estratégico.</t>
  </si>
  <si>
    <t xml:space="preserve">trimestral se realiza seguimiento a los planes y matrzi de riesgos </t>
  </si>
  <si>
    <t>actas de seguimiento</t>
  </si>
  <si>
    <t>trimestral se realiza seguimiento a los planes y matrzi de riesgos a 30 de marzo de 2025</t>
  </si>
  <si>
    <t>se realiza  eventos y redes interinstitucionales para fortalecer la prevención de actos de corrupción dirigido a Lideres de los procesos de corrupción y transparencia atrave de EPP CON LA GENTE</t>
  </si>
  <si>
    <t>informes epp con la gente</t>
  </si>
  <si>
    <t>Capacitar a la comunidad en la gestión de peticiones y denuncias  atrave de EPP CON LA GENTE</t>
  </si>
  <si>
    <t>se realiza  informe de las encuestas de satisfacción a los ciudadanos respecto a la calidad у accesibilidad de la oferta institucional y el servicio recibido</t>
  </si>
  <si>
    <t xml:space="preserve">informes de encuentas </t>
  </si>
  <si>
    <t xml:space="preserve">se socializa  a los grupos de interés y grupos de valor los resultados, avances y logros de la gestión de forma clara. relevante, veraz y oportuna de la gestion realizada 2024 ante Concejo y Comunidad en la rendicion de cuentas </t>
  </si>
  <si>
    <t>informe del concejo, informe de rendicion de cuentas</t>
  </si>
  <si>
    <t>se publica  la información de carácter presupuestal, temas de interés priorizados, cumplimiento de que podría ser analizada de manera colaborativa previo а la rendición de cuentas</t>
  </si>
  <si>
    <t>informe de gestion 2024</t>
  </si>
  <si>
    <t xml:space="preserve">Realizar seguimiento a la implementación de las políticas de Gestión y Desempeño institucional, el cual se identifica un autodiagnostica para desarrollar las politicas pendientes </t>
  </si>
  <si>
    <t>informe presentacion de las politica de Empitalito</t>
  </si>
  <si>
    <t xml:space="preserve">Talento Humano. Establecer el plan de trabajo anual para alcanzar cada uno de los objetivos, en el que se especifiquen metas, actividades claras para su desarrollo, cronograma, responsables y recursos necesarios. </t>
  </si>
  <si>
    <t>los contratos 036 de 2025 y el contrato 039 de 2025</t>
  </si>
  <si>
    <t>Se realiza dos contratos para estudios y diseños de: 1. sectorizacion del sistema de acueducto del Municipio de Pitalito 
2, De la construccion del resevorio del  sistema de acueducto del Municipio de Pitalito</t>
  </si>
  <si>
    <t>En el primer semestre se programó y ejecutó un ciclo de jornadas de sensibilización y capacitación dirigidas a comunidades aledañas a fuentes hídricas incluidaas escuelas y colegios.</t>
  </si>
  <si>
    <t>Acta  de seguimeinto de actividades con su respectivo registro fotografico y listado de asistencia.</t>
  </si>
  <si>
    <t xml:space="preserve">Se realizaron reuniones con eobjetivo de fomentar en la comunidad el conocimiento, valoración y apropiación de buenas prácticas ambientales relacionadas con la protección de fuentes hídricas, el uso eficiente del agua y la gestión integral de residuos sólidos.                                                                                                   Las actividades se realizaron en las siguientes fechas y horas del primer semestre del año 2025:                            13 febrero: Acacias y Cálamo de 2:00 p.m. a 4:00 p.m.
22 de marzo: Barrio libertador de 10:00 a.m. a 12: 00 p.m.                                                                    26 de abril: La cabaña, Panorama y la isla de 2:00 p.m. a 5:00 p.m.
2 de mayo: Escuela San Antonio de 10:00 a.m. a 12: 00 p.m.
9 de mayo: Villa Matilde de 5:00 p.m. a 7:00 p.m.
13 mayo: Escuela el Libertador 2:00 p.m. a 5: 00 pm.
16 mayo: Villa catalina, Nogales de 2:00 p.m. a 4: 00 p.m.
21 mayo: Escuela Víctor Manuel Meneses de 3:00 p.m. a 5:30 p.m.
24 mayo: Barrio la Virginia de 8:00 a.m. a 11:00 a.m. </t>
  </si>
  <si>
    <t>En el primer semestre se realizo la actividad conserva mundo de parte de responsabilidad social donde se trabajo con el personal de EMPITALITO ESP y se realizo una campaña de sensibilización y compromiso con el medio ambiente.</t>
  </si>
  <si>
    <t>En fecha 21 de marzo de 2025, se llevó a cabo una actividad con la participación del personal de EMPITALITO y representantes de otras entidades, en el marco de la celebración del Día Mundial del Agua.</t>
  </si>
  <si>
    <t>El Contrato de Obra No. 060 de 2024 tuvo como objetivo principal la optimización de los sistemas de
alcantarillado en diferentes sectores de la ciudad. Durante la ejecución de las actividades correspondientes
al tramo ubicado en el sector de Villa Matilde —calle 2 entre carrera 12 y Avenida Circunvalar—, al momento
de realizar la reposición de la red existente, se identificó que las dos viviendas ubicadas al final del tramo y
un lote contiguo se encontraban conectados erróneamente al sistema de alcantarillado pluvial.</t>
  </si>
  <si>
    <t>Informe técnico de eliminación de conexiones erradas, contrato de ejecución N. 060.</t>
  </si>
  <si>
    <t>La intervención se llevó a cabo en el sector de Villa Matilde, de la comuna uno (01) del municipio de Pitalito Huila, específicamente en el tramo comprendido de la calle 2 entre la intersección de la carrera 12 y la Avenida Circunvalar, identificado contractualmente. se ejecutó la prolongación de la red de alcantarillado sanitario en una longitud de 23 metros lineales, utilizando tubería en PVC de 8 pulgadas de diámetro para la red principal y tubería en PVC de 6 pulgadas para las conexiones domiciliarias. Estas actividades permitieron habilitar adecuadamente los puntos de conexión sanitaria de las viviendas y el lote involucrados, cumpliendo con los estándares técnicos establecidos para este tipo de obras.La cual se ejecuto en el mes de enero en el marco de la ejecucion del contrato nuemro 060 del 2024,</t>
  </si>
  <si>
    <t>atraves de contrato 060 de 2024 y que se ejecuta este año, se realiza reposicion de alcantarillado en la comuna 1</t>
  </si>
  <si>
    <t>atravez de contrato 060 de 2024 y que se ejecuta este año, se realiza reposicion de alcantarillado en la comuna 1</t>
  </si>
  <si>
    <t>Para el cumplimiento de esta actividad según cronograma del PSMV se presenta como evidencia el contrato N. 036 del 2024 celebrado entre la empresa de servicios públicos domiciliarios de Pitalito – EMPITALITO E.S.P, Y TS MINIERCON SAS, identificado con NIT. 901.804.209-1, cuyo objeto es Reposición y/o construcción de colectores del sistema de alcantarillado sanitario del Municipio de Pitalito Huila, por un valor de mil ochocientos sesenta y ocho millones novecientos noventa y tres mil ciento veinte dos pesos ($1.868.993.122) m/cte. Cumpliendo así con la ejecución de los 100 metros lineales anuales para la vigencia 2024 y 2025.</t>
  </si>
  <si>
    <t xml:space="preserve">Se anexa contrato N. 036 con su respectiva acta de inicio, acta de liquidación e informe de obra final.
</t>
  </si>
  <si>
    <t>Ejecutado en comuna cuatro:  666.5 ML
En el Barrio Madelena: 233.07 ml 
Calle 22ª Sur entre Carrera 2 y 3 Sur. 
En el Barrio Siglo XXI: 402.03 ml 
Calle 19b sur entre Carrera 6 sur y Avenida circunvalar – 139.55 ml.
Carrera 6 sur entre calles 19 sur y 21 sur – 206.73 ml.
Carrera 6 sur entre calles 19ª sur y 19b sur – 55.75 ml.</t>
  </si>
  <si>
    <t xml:space="preserve">Construcción de un aliviaedro en el sector de la Pradera </t>
  </si>
  <si>
    <t>Informe tecnico de construccion del aliviadero y pedido interno de materiales.</t>
  </si>
  <si>
    <t>La intervención consistió en la adecuación de una zanja y canalización mediante materiales de concreto, tubería de 18” y rejillas, que permite la evacuación directa del agua hacia un cauce natural, evitando que se acumule en las calles y zonas bajas del barrio. Esta estructura fue construida el día 13 de marzo de 2025 en el barrio la Pradera con participación comunitaria y apoyo técnico de operarios del sector.</t>
  </si>
  <si>
    <t>construcción de colectores del sistema de alcantarillado pluvial sector La Pradera- Los Rosales- Los Nogales y Paraíso del municipio de Pitalito</t>
  </si>
  <si>
    <t>Se anexa contrato de obra 271 del 2020 junto con el acta de recibo final del año 2025, acta de terminación.</t>
  </si>
  <si>
    <t>Presenta como evidencia de avance cumplimiento el contrato No. 271 del 19 de noviembre 2.020 suscrito entre EMPITALITO y el señor LUIS CARLOS GUEVARA GAVIRIA identificado con cedula 83.180.617 de Acevedo, cuyo objeto es la construcción de colectores del sistema de alcantarillado pluvial sector La Pradera- Los Rosales- Los Nogales y Paraíso del municipio de Pitalito, por un valor de $5.976.052.611,el cual incluye la construcción de 3.422.85 ml,  a la fecha   se presenta ejecución de obra  del 100% correspondiente a 3.422 ml, según acta de recibo obra final Meta que esta cumplida ya que en el documento PSMV está proyectado para el horizonte de este   100 mL construidos del sistema de Aguas lluvias en la comuna II.</t>
  </si>
  <si>
    <t>Presenta contratcon con la empresa privada AMBILAB quien realizó monitoreo de vertimeintos el dia 27 de mayo del 2025.</t>
  </si>
  <si>
    <t>Contrato con AMBILAB, acta de inicio y cadenas de custodias.</t>
  </si>
  <si>
    <t>El dia 27 de mayo se realizó el monitoreo de los vertimeintos en el punto PTAR, se presenta cadena de custodias del monitoreo.</t>
  </si>
  <si>
    <t>Se realiza reunión de sensibilización acerca del manejo d elos residuos peligrosos y no peligrosos al personal de la PTAP.</t>
  </si>
  <si>
    <t>Acta d ereunion con su respectivo registro fotografico y listado de asistencia.</t>
  </si>
  <si>
    <t>Se realiza la entrega el día 24 de mayo y 24 de junio de los residuos peligrosos.</t>
  </si>
  <si>
    <t>Copuia de formulario RH1 debidamente firmado.</t>
  </si>
  <si>
    <t>Se actualiza el PGIRASA según Resolución 591 del 2024 y se socializa ante el comité d egestión y desempeño siendo aprobado.</t>
  </si>
  <si>
    <t>Docuemnto del PGIRASA Y acta de comité de gestión y desempéño.</t>
  </si>
  <si>
    <t>	Se realizó una limpieza de la tubería debido a un taponamiento, el cual fue identificado como resultado de la acumulación de pañitos húmedos que se están arrojando por el inodoro. Este tipo de material no debe ser desechado de esta manera, ya que no es biodegradable y genera obstrucciones en el sistema de alcantarillado, lo que afecta el correcto funcionamiento de la red sanitaria. Es fundamental que se sensibilice a los funcionarios sobre los efectos negativos de desechar productos no adecuados en los inodoros, para evitar futuros incidentes de taponamiento y mantener el sistema de alcantarillado en condiciones óptimas.
	Se revisaron las llaves de las instalaciones para verificar que estén en correcto estado lo cual se pudo evidenciar que la llave de la cocina sede principal cuenta con un goteo por lo cual se recomienda reparar lo mas pronto posible para evitar el desperdicio del agua.</t>
  </si>
  <si>
    <t>Informe de reporte de actividades con su respectivo registro fotografico.</t>
  </si>
  <si>
    <t>	Se diseñaron viñetas informativas que se difundieron a través del grupo de WhatsApp institucional, el cual incluye a todo el personal de EMPITALITO S.P., con el objetivo de compartir recomendaciones sobre el ahorro y uso eficiente del agua. Además, se llevó a cabo una actividad denominada "Conserva Mundo", en la que se involucró a todo el personal para realizar una jornada de siembra de árboles en la PTAP. Durante esta actividad, la CAM participó activamente ofreciendo charlas sobre la siembra de árboles, explicando cómo esta acción contribuye a la protección del medio ambiente y a la conservación de recursos naturales como el agua</t>
  </si>
  <si>
    <t>Acta con su respectivo registro fotográfico y listado asistencia.</t>
  </si>
  <si>
    <t>Se realizó mediante divulgación de mensajes por medio de medios digitales y actividad en campo.</t>
  </si>
  <si>
    <t>Se realiza la compra de detergentes eologicos para las lavores de limpieza mejorando esta actividad con relación al medio ambiente.</t>
  </si>
  <si>
    <t>Se anexan registros fotograficos ene l informe de seguimiento  a las actividades desarrolladas.</t>
  </si>
  <si>
    <t>En el primer semestre del año 2025 se han realizado una serie d eactividaes como mantenieminto a los aires acondicionados y fuentes de energia como los tomas corrientes.</t>
  </si>
  <si>
    <t>Informe con su respectivo registro fotografico.</t>
  </si>
  <si>
    <t>Se realiza el informe del primer semestre del año 2025</t>
  </si>
  <si>
    <t>Informe del primer semestre.</t>
  </si>
  <si>
    <t>Se realiza divulgación por medios digitales taels como la pagina de EMPITALITO, facebook, instagram acerca del manejo integral disposición y almacenamiento d elos residuos solidos.</t>
  </si>
  <si>
    <t>Informe con sus respectivos registr fotograficos.</t>
  </si>
  <si>
    <t>Se crea un video educativo acerca d ela correcta separación d elos resiudos solidos y se publica por medios digitales d e EMPITALITO.</t>
  </si>
  <si>
    <t>Plan De Saneamiento Y Manejo De Vertimientos</t>
  </si>
  <si>
    <t>Plan De Gestión Integral De Residuos Peligrosos</t>
  </si>
  <si>
    <t>Plan Institucional De Gestión Ambiental</t>
  </si>
  <si>
    <t>- Se realizo pieza Grafica en la cual Se exponía las buenas practicas en seguridad y privacidad de la informacion con consejos en ciberseguridad</t>
  </si>
  <si>
    <t xml:space="preserve">Pieza grafica, Correo electrónico enviado el 24-Junio-2025 a todos los correos institucionales de los funcionarios de la entidad - Planilla de recibido del correo de cada uno de los funcionarios </t>
  </si>
  <si>
    <t>se envió a los correos electrónicos  institucionales de la entidad , anexando la pieza grafica donde reflejaba la buenas prácticas en seguridad , el 24 de junio de 2025.</t>
  </si>
  <si>
    <t>- Se realizo pieza Grafica en la cual Se expone los tipos de ciberataques como los son los malware y el pishing</t>
  </si>
  <si>
    <t xml:space="preserve">Correo electrónico denominado " Oficina TIC: ..:: Tipos de Ciberataques ::.."  Enviado a todos los funcionarios de la entidad el 24 de junio de 2025 </t>
  </si>
  <si>
    <t>Se evidencia  correo el cual expone  los tipos de ciberataques mas comunes  que utilizan para el hurto de informacion confidencial.</t>
  </si>
  <si>
    <t xml:space="preserve">- Se realizo pieza Grafica en la cual Se expone los tipos de ciberataques como los son los malware y el pishing, igualmente se realizo pieza grafica en la cual se expone como funciona el PHISHING </t>
  </si>
  <si>
    <t>Se evidencia  correo el cual expone  los tipos de ciberataques mas comunes  que utilizan para el hurto de informacion confidencial y correo electronico como funciona el phishing</t>
  </si>
  <si>
    <t xml:space="preserve">Se esta realizando la identificación de los activos de información  para clasificación y valoración. Es importante indicar que esta actividad es un trabajo que se debe desarrollar por cada unas de las dependencias de la entidad   </t>
  </si>
  <si>
    <t xml:space="preserve">el profesional del área identifica de los activos de información con el fin de clasificar, con un avance del 20% de avance en la identificación </t>
  </si>
  <si>
    <t>Se realizo la identificación de los riesgos de seguridad y privacidad de la información, los cuales se plasmaron en la matriz definida por el ministerio de las TIC</t>
  </si>
  <si>
    <t>Se realiza  la matriz de  riesgos de seguridad y privacidad de la información, los cuales se plasmaron en la matriz definida por el ministerio de las TIC y se encuentra publicada en la pagina web</t>
  </si>
  <si>
    <t>Publicación de la política de seguridad y privacidad de la información en el siguiente link:  https://empitalito.gov.co/politica-general-de-seguridad-de-la-informacion/</t>
  </si>
  <si>
    <t>se encuentra publicada la política de seguridad y privacidad de la información en el siguiente link: https://empitalito.gov.co/politica-general-de-seguridad-de-la-informacion/</t>
  </si>
  <si>
    <t>- Se realizo pieza Grafica en la cual Se exponía las buenas practicas en seguridad y privacidad de la informacion con consejos en ciberseguridad
- Se realizo pieza Grafica en la cual Se expone los tipos de ciberataques como los son los malware y el pishing
- Se realizo pieza Grafica en la cual Se expone como funciona el PHISHING</t>
  </si>
  <si>
    <t xml:space="preserve">- Pieza grafica, Correo electrónico enviado el 24-Junio-2025 a todos los correos institucionales de los funcionarios de la entidad - Planilla de recibido del correo de cada uno de los funcionarios 
- Correo electrónico denominado " Oficina TIC: ..:: Tipos de Ciberataques ::.."  Enviado a todos los funcionarios de la entidad el 24 de junio de 2025
- Correo electrónico denominado " Oficina TIC: ..:: Tipos de Ciberataques ::.."  Enviado a todos los funcionarios de la entidad el 24 de junio de 2025, asi mismo se envio correo electornico denominados "Oficina TIC: ..:: Como funciona el PHISHING ::.." el 25 de junio de 2025 </t>
  </si>
  <si>
    <t>se envidencio en los correos electrónicos  institucionales de la entidad , anexando cada una de la piezas graficas donde reflejaba la informacion en seguridad y privacidad de la informacion entre el  24 y 25 de junio de 2025.</t>
  </si>
  <si>
    <t xml:space="preserve">Se realizo la necesidad del servicio para el arrendamiento y/o adquisicion de un nuevo sistema de gestion documental para EMPITALITO ESP, Asi mismo, estudios previos para el arrendamiento del sistema de gestion documental DASHA Not Paper para su contratacion </t>
  </si>
  <si>
    <t xml:space="preserve">Necesidad del servicio y estudios previos para la contratacion de un sistema de gestion documental en arrendamiento </t>
  </si>
  <si>
    <t>una vez se implemente el sistema de gestion documental DASHA Not Paper se abarcaria procesos con la politica de cero papel</t>
  </si>
  <si>
    <t xml:space="preserve">Se realizo contrato de suministro No 034 de 2025 cuyo objeto fue "Contratar la adquisición de licencias de antivirus, licencia servidor hosting web y adquisición de equipos de cómputo y accesorios hardware con el fin de garantizar y fortalecer la infraestructura tecnológica de la entidad"  para lo cual una vez recibidas las licencias de antivirus, se realizo la instalacion y parametrizacion de las licencias en cada estacion de trabajo de la entidad </t>
  </si>
  <si>
    <t xml:space="preserve">Contrato de suministro No 034 de 2025 e informe de instalacion y configuracion de las licencias de antivirus en cada una de las estaciones de trabajo </t>
  </si>
  <si>
    <t xml:space="preserve">Actualmente se tiene un Firewall Perimetral el cual se encuentra configurado y parametrizado a los requerimientos de la entidad, este equipo es arrendado a la empresa conectic </t>
  </si>
  <si>
    <t xml:space="preserve">Configuracion y parametrizacion del equipo firewall. El equipo genera informes de forma mensual </t>
  </si>
  <si>
    <t xml:space="preserve">la necesidad del servicio para el arrendamiento y/o adquisicion de un nuevo sistema de gestion documental para EMPITALITO ESP,  se presenta a gerencia, Asi mismo, estudios previos para el arrendamiento del sistema de gestion documental DASHA Not Paper para su contratacion </t>
  </si>
  <si>
    <t>informe los pendiente por entregar</t>
  </si>
  <si>
    <t>se realizan los Informes de supervisión al contrato 190 de 2020</t>
  </si>
  <si>
    <t>contrato 041-2025</t>
  </si>
  <si>
    <t xml:space="preserve">a trave de las redes sociales Divulgación funcionamiento de los canales diseñados para el relacionamiento con la Ciudadanía (Recepción - radicación - orientación - atención) </t>
  </si>
  <si>
    <t>De acuerdo con el seguimiento a la ejecución de los indicadores del PIGA, se registra un avance del 25% en las metas establecidas.</t>
  </si>
  <si>
    <t>informe del PIGA</t>
  </si>
  <si>
    <t>La gestión de las historias laborales se llevo a cabo mediante el sistema SIGEP, conforme a los lineamientos establecidos.</t>
  </si>
  <si>
    <t xml:space="preserve">certificacion </t>
  </si>
  <si>
    <t>Se realizó la inducción al personal, conforme al procedimiento establecido.</t>
  </si>
  <si>
    <t>Procedimiento</t>
  </si>
  <si>
    <t>Se realizó la socialización del Código de Integridad con el objetivo de promover los valores y principios éticos institucionales entre los colaboradores.</t>
  </si>
  <si>
    <t>Se llevó a cabo el procedimiento AP.GTH.PR.25 v1, correspondiente al retiro de personal, conforme a lo establecido en los lineamientos institucionales.</t>
  </si>
  <si>
    <t>Se llevó a cabo el procedimiento AP.GTH.PR.25 v1, correspondiente al retiro de personal, conforme a lo establecido en los lineamientos institucionales.   Pendiente ejecutar un procedimiento para la desvinculación y reconocimiento de la trayectoria laboral</t>
  </si>
  <si>
    <t xml:space="preserve">Se cuenta con 78 personas 
 9 de libre nombramiento y remoción                                                                                                                                                                2 de contrato a termino fijo                                                                                                                                                                                  67 contrato a termino indefinido </t>
  </si>
  <si>
    <t>10 Personas contratadas (1 Judicante) y 9 Servicios personales.</t>
  </si>
  <si>
    <t>Se realizo Celebración del Día Nacional del Servidor Público</t>
  </si>
  <si>
    <t>1. Celebració dia de la cruz
2. Integracion cultural y folclorica San Pedro</t>
  </si>
  <si>
    <t>Se realizo Celebración dia de Niño</t>
  </si>
  <si>
    <t>Se realizo actividad fisica   con positiva</t>
  </si>
  <si>
    <t xml:space="preserve">1.Habitos de vida saludable 
2. Pausas Activas
</t>
  </si>
  <si>
    <t>Se realizo  gestion de servicios fianancieros Utrahuilca- Davivienda</t>
  </si>
  <si>
    <t xml:space="preserve">Se realizo  Alianza con el SENA para realizar  las  Certificaciones </t>
  </si>
  <si>
    <t>Trazabilidad  del proceso correos electronicos</t>
  </si>
  <si>
    <t>Se llevó a cabo la celebración del Día Nacional del Servidor Público, como reconocimiento a la labor y compromiso de los colaboradores con el servicio público.</t>
  </si>
  <si>
    <t>Se llevó a cabo el Encuentro Cultural y de Nuestras Tradiciones, que incluyó la celebración del Día de la Cruz y una integración cultural y folclórica en el marco de las festividades de San Pedro. Estas actividades promovieron el reconocimiento de nuestras tradiciones y el fortalecimiento de la identidad cultural institucional.</t>
  </si>
  <si>
    <t>Se llevó a cabo la celebración del Día del Niño, con actividades recreativas y espacios de integración orientados a resaltar la importancia de la niñez y su bienestar.</t>
  </si>
  <si>
    <t>Se diseñaron y enviaron tarjetas virtuales a través de los grupos de WhatsApp, como parte de la estrategia de comunicación interna.</t>
  </si>
  <si>
    <t>Se llevó a cabo una actividad física en conjunto con la ARL Positiva, con el objetivo de promover hábitos saludables y el bienestar entre los funcionarios.</t>
  </si>
  <si>
    <t xml:space="preserve"> se realizan actividades específicas para cuidar la salud. Hábitos de vida saludable y Pausas activas</t>
  </si>
  <si>
    <t>Se gestionaron servicios financieros en Utrahuilca con el apoyo de Davivienda.</t>
  </si>
  <si>
    <t>Se realizó una alianza con el SENA para llevar a cabo certificaciones.</t>
  </si>
  <si>
    <t>Se ejecuta el plan de bienestar social e incentivos.</t>
  </si>
  <si>
    <t>certtificacion</t>
  </si>
  <si>
    <t>Se lleva a cabo la ejecución del Plan de Bienestar Social e Incentivos, con el propósito de mejorar la calidad de vida y motivación del personal.</t>
  </si>
  <si>
    <t>Se realizo la actividad de adaptacion laboral</t>
  </si>
  <si>
    <t xml:space="preserve">Atención al usuario </t>
  </si>
  <si>
    <t>Se realizo Curso Certificado en implementación de la Norma ISO 17025</t>
  </si>
  <si>
    <t xml:space="preserve">Informe y Cerificados </t>
  </si>
  <si>
    <t>Capacitacion Convivencia Laboral</t>
  </si>
  <si>
    <t>Capacitacion de habitos de vida saludable</t>
  </si>
  <si>
    <t>Se realizo  Socialización código de integridad</t>
  </si>
  <si>
    <t>Se realizó capacitación de comunicación interpersonal</t>
  </si>
  <si>
    <t xml:space="preserve">Se realizo induccion </t>
  </si>
  <si>
    <t>Se realiza el proceso de inducción, abordando temas fundamentales como la misión, visión, procesos institucionales, direccionamiento estratégico, procedimientos, objetivos institucionales, y el Sistema de Gestión de la Seguridad y Salud en el Trabajo (SG-SST).</t>
  </si>
  <si>
    <t>Se llevó a cabo la actividad de adaptación laboral, con el fin de facilitar la integración del colaborador al entorno organizacional y sus funciones.</t>
  </si>
  <si>
    <t>Se capacita al personal en atención al usuario, con el objetivo de mejorar la calidad del servicio, fortalecer las habilidades comunicativas y garantizar una atención eficiente, respetuosa y orientada a la satisfacción del usuario.</t>
  </si>
  <si>
    <t>Se realizó un curso certificado en implementación de la Norma ISO 17025,</t>
  </si>
  <si>
    <t xml:space="preserve">Se realizó capacitación en convivencia laboral, con el objetivo de promover un ambiente de trabajo respetuoso, colaborativo </t>
  </si>
  <si>
    <t>Se llevó a cabo una capacitación sobre hábitos de vida saludable, orientada a fomentar prácticas que contribuyan al bienestar físico y mental del personal,</t>
  </si>
  <si>
    <t>Se realizó la socialización del Código de Integridad, con el fin de promover los principios éticos,</t>
  </si>
  <si>
    <t xml:space="preserve">Se realizó una capacitación en comunicación interpersonal. </t>
  </si>
  <si>
    <t>Se ejecuta el Plan de Capacitación de acuerdo con la programación establecida</t>
  </si>
  <si>
    <t>se ejecuta el plan de capacitacion con un avance de 35%</t>
  </si>
  <si>
    <t xml:space="preserve">acta </t>
  </si>
  <si>
    <t xml:space="preserve">se han realizado 6 acta de comité </t>
  </si>
  <si>
    <t>Se realizó el seguimiento al Comité de Conciliación, elaborando un total de seis actas que documentan las sesiones y acuerdos alcanzados.</t>
  </si>
  <si>
    <t xml:space="preserve">actualmente se encuentran en ejecución los siguientes contratos:  Contrato No. 036 de 2025, cuyo objeto es la realización de estudios y diseños para la sectorización del sistema de acueducto del municipio.  Contrato No. 039 de 2025, orientado a la elaboración de estudios y diseños para la construcción del nuevo reservorio del sistema de acueducto. </t>
  </si>
  <si>
    <t>Se realizó mantenimiento a la bocatoma, asegurando el correcto funcionamiento y la optimización del sistema de captación de agua.</t>
  </si>
  <si>
    <t xml:space="preserve">informe de operativa </t>
  </si>
  <si>
    <t>Se realizó seguimiento a la implementación de las políticas de Gestión y Desempeño Institucional, con el fin de verificar su cumplimiento, eficacia y alineación con los objetivos estratégicos de la entidad.</t>
  </si>
  <si>
    <t>informe resultados furag</t>
  </si>
  <si>
    <t>Se realizó la publicación de la Matriz de Riesgos de Corrupción en la página web institucional, ajustada conforme a los aportes y observaciones de los grupos de valor, con el fin de promover la transparencia y la participación ciudadana.</t>
  </si>
  <si>
    <t>publicación de la Matriz de Riesgos de Corrupción en la página web</t>
  </si>
  <si>
    <t>Se creó e implementó la Ventanilla Única, con el objetivo de centralizar y agilizar la atención a los ciudadanos, mejorando la eficiencia en la gestión de trámites y servicios institucionales.</t>
  </si>
  <si>
    <t xml:space="preserve">mediante acta 29 de mayo de 2025 de Gestion y desempeño </t>
  </si>
  <si>
    <t xml:space="preserve">se publica  la información de carácter presupuestal, temas de interés priorizados, </t>
  </si>
  <si>
    <t>Se realiza actualizacion de matriz  requisitos legales</t>
  </si>
  <si>
    <t>matriz de identificación de requisitos legales</t>
  </si>
  <si>
    <t>matriz de identificación de peligros y riesgos</t>
  </si>
  <si>
    <t xml:space="preserve"> matriz de elementos de protección personal</t>
  </si>
  <si>
    <t>Se realizó la actualización de la matriz de requisitos legales, con el fin de asegurar el cumplimiento normativo vigente aplicable a la entidad</t>
  </si>
  <si>
    <t>Se realizó la actualización de la matriz de identificación de peligros y evaluación de riesgos, con el propósito de garantizar la prevención de incidentes, mejorar las condiciones de trabajo</t>
  </si>
  <si>
    <t>Se realizó la actualización de la matriz de Elementos de Protección Personal (EPP), con el objetivo de garantizar la adecuada asignación y uso de los equipos según los riesgos identificados en cada área de trabajo, en cumplimiento del SG-SST.</t>
  </si>
  <si>
    <t>Se realiza PVE Programa de vigilancia epidemiologica  Riesgo Psicosocial</t>
  </si>
  <si>
    <t>Se realiza seguimiento y comunicación de recomendaciones y restricciones medicas a trabajadores y jefe inmediato</t>
  </si>
  <si>
    <t xml:space="preserve">Comunicado de recomendaciones y restricciones laborales </t>
  </si>
  <si>
    <t>Se implementa el Programa de Vigilancia Epidemiológica (PVE) para el Riesgo Psicosocial, con el propósito de identificar, prevenir y controlar los factores psicosociales que puedan afectar la salud mental y el bienestar de los trabajadores, en cumplimiento del SG-SST.</t>
  </si>
  <si>
    <t>Se realiza actualizacion de PVE Programa de prevencion riesgo quimico</t>
  </si>
  <si>
    <t>Se realizan inspecciones de EPP elementos de emergencia</t>
  </si>
  <si>
    <t>Formatos de inspecciones e informes</t>
  </si>
  <si>
    <t>Se realiza seguimiento a acciones preventivas y correctivas</t>
  </si>
  <si>
    <t>Informes de seguimiento</t>
  </si>
  <si>
    <t>Se realiza la cracion y actualizacion de programas de prevencion epidemiologica, Actualización de planes, programas</t>
  </si>
  <si>
    <t>programas de prevencion epidemiologica</t>
  </si>
  <si>
    <t>se socializó en comité de gestión y desempeño el día 29 de Mayo y quedó evidenciado en la acta No 5 de COMITE INSTITUCIONAL DE GESTION Y DESEMPEÑO</t>
  </si>
  <si>
    <t>la acta No 5 de COMITE INSTITUCIONAL DE GESTION Y DESEMPEÑO</t>
  </si>
  <si>
    <t>Socializacion  en comité de gestión y desempeño el día 29 de Mayo y quedó evidenciado en la acta No 5 de COMITE INSTITUCIONAL DE GESTION Y DESEMPEÑO</t>
  </si>
  <si>
    <t>trimestral se realiza seguimiento a los planes y matriz de riesgos a 30 de junio de 2025 actas de mipg, el cual hay 20 riesgos, no se han publicado</t>
  </si>
  <si>
    <t xml:space="preserve"> se realizo informes detallados sobre las Peticiones, Quejas, Reclamos y Sugerencias (PQRS) recibidas</t>
  </si>
  <si>
    <t>informe publicado en la pagina web</t>
  </si>
  <si>
    <t>se realizaron informes periódicos sobre las Peticiones, Quejas, Reclamos y Sugerencias (PQRS) recibidas. Estos informes, se encuentran publicado en la pagina web de la empresa</t>
  </si>
  <si>
    <t xml:space="preserve"> monitorea y revisión periódica al Mapa de Riesgos de Corrupción se identifico 23 </t>
  </si>
  <si>
    <t xml:space="preserve">informe ejecucion contratual no.051-2025 </t>
  </si>
  <si>
    <t>Mediante  los informes de ejecucion del contrato no. 051-2025, soportan los avances de la implementacion de las políticas de Gestión y Desempeño Institucional</t>
  </si>
  <si>
    <t xml:space="preserve">Infomre del seguimiento de a cada uno Direcciones, donde se identificaron los posible riegos por depenencias </t>
  </si>
  <si>
    <t xml:space="preserve">Mediante reuniones por direcciones se evaluaron la politica y se planifican como estrategia de la empresa, deonde se levanta actas por area  y se cosolida el Infomre por control interno y es publicado en la pagina web </t>
  </si>
  <si>
    <t xml:space="preserve">trimestral se realiza seguimiento a los planes y matriz de riesgos, se verifican que no se materialicen </t>
  </si>
  <si>
    <t xml:space="preserve"> se realiza seguimiento de monitoreo y revision del  Mapa de Riesgos de Corrupción se identifico 23 </t>
  </si>
  <si>
    <t xml:space="preserve">atrave de EPP CON LA GENTE se Capacita a la comunidad en la gestión de peticiones y denuncias  </t>
  </si>
  <si>
    <t xml:space="preserve">atraves de EPP CON LA GENTE se Capacita a la comunidad en la gestión de peticiones y denuncias  </t>
  </si>
  <si>
    <t xml:space="preserve"> atrave de EPP CON LA GENTE  se afianza  la atención al ciudadano mediante taller, cursos o formaciones en temas relacionados
con servicio a la
ciudadanía</t>
  </si>
  <si>
    <t xml:space="preserve">se actualiza y es publicado el  Índice de Información Clasificada y Reservada,  inventario de la información pública generada por la empresa. </t>
  </si>
  <si>
    <t>se Identifica y publicar los datos abiertos de la entidad</t>
  </si>
  <si>
    <t xml:space="preserve"> mediante la Resolución 158 de 25 abril 2025, se adoptar como instrumentos de Gestión de la Información Pública para garantizar el cumplimiento del derecho a acceder a la información pública, según lo establecido en la Ley </t>
  </si>
  <si>
    <t xml:space="preserve">los datos abiertos se solicitó autorización al ministerio de las tic para poder realizar la publicación de los instrumentos documentales, recibiendo autorización vía correo electrónico por parte del mintic el 12 de septiembre de 2025 se procede a publicar. </t>
  </si>
  <si>
    <t>Se realizó la inducción al personal, conforme al procedimiento establecido. De acuerdo a la normatividad la reinduccion se realiza cada 2 años, el cual se cumple el proximo año .</t>
  </si>
  <si>
    <t>se realizó la inducción al personal, conforme al procedimiento establecido por la entidad. De acuerdo con la normatividad vigente, la reinducción debe efectuarse cada dos (2) años, por lo tanto, el próximo ciclo de reinducción corresponde ser ejecutado durante el año 2026.</t>
  </si>
  <si>
    <t>Contrato- Acta de Inicio</t>
  </si>
  <si>
    <t>El proceso de entrega de la dotación de vestido y calzado de labor en la entidad ya se encuentra contratado. Actualmente, se encuentra pendiente la entrega por parte del proveedor, conforme a los términos establecidos en el contrato.</t>
  </si>
  <si>
    <t>Se creo el manual de imgen corporativa  aprobado mediante comité de gestion y desempeño del 15 julio para ser aplicado</t>
  </si>
  <si>
    <t>Manual -acta no. 7-2025</t>
  </si>
  <si>
    <t>Se elaboró el Manual de Imagen Corporativa, el cual fue aprobado en sesión del Comité de Gestión y Desempeño realizada el día 15 de julio. A partir de dicha aprobación, el manual se encuentra vigente se aplica  conforme a los lineamientos allí establecidos.</t>
  </si>
  <si>
    <t>9 Personas contratadas (1 Judicante) y 8 Servicios personales.</t>
  </si>
  <si>
    <t>EPP actualmente con un total de 78 personas vinculadas, distribuidas de la siguiente manera:
9 funcionarios de libre nombramiento y remoción, 2 personas vinculadas mediante contrato a término fijo, 67 personas con contrato a término indefinido</t>
  </si>
  <si>
    <t>Adicionalmente, la entidad cuenta con 9 personas contratadas por prestación de servicios, distribuidas así:  1 judicante, 
8 contratistas por servicios personales</t>
  </si>
  <si>
    <t>INFORME</t>
  </si>
  <si>
    <t xml:space="preserve">se realiza el dia de la familia en dos fechas 26 de septiembre y programo 3  de octubre </t>
  </si>
  <si>
    <t>La actividad del Día de la Familia fue realizada en dos fechas: la primera jornada se llevó a cabo el día 26 de septiembre, y la segunda fue programada para el día 3 de octubre.</t>
  </si>
  <si>
    <t xml:space="preserve">Paseo fin de año se ejecuta en tres grupos el cual inicia desde octubre y noviembre, a la islas de san andres </t>
  </si>
  <si>
    <t>La actividad de paseo de fin de año se ejecutará en tres grupos, con viajes programados entre los meses de octubre y noviembre. El destino seleccionado para esta actividad es la isla de San Andrés.</t>
  </si>
  <si>
    <t xml:space="preserve">contrato </t>
  </si>
  <si>
    <t>Se dio inicio al proceso de contratación y alistamiento de los grupos que participarán en la actividad del paseo de fin de año a la isla de San Andrés. Esta actividad se desarrollará en varios grupos, programados entre los meses de octubre y noviembre,</t>
  </si>
  <si>
    <t>se diseñaron y enviaron tarjetas virtuales de felicitación a los cumpleañeros. Estas tarjetas fueron compartidas a través de los grupos institucionales de WhatsApp, promoviendo un ambiente de cercanía y reconocimiento entre los colaboradores.</t>
  </si>
  <si>
    <t>Se realizo  taller doble reto del servidor Publico</t>
  </si>
  <si>
    <t xml:space="preserve">Informe  </t>
  </si>
  <si>
    <t>En el mes de agosto se llevó a cabo el taller “Doble Reto del Servidor Público”, como parte de las estrategias de fortalecimiento institucional y desarrollo del talento humano.</t>
  </si>
  <si>
    <t>Día de la Salud, Seguridad y
Salud en el
Trabajo
1) Terapia y relajación.
2) Rumba terapia.
3) Taller cuidando mi salud mental.
5) Cocina Saludable.</t>
  </si>
  <si>
    <t>Como parte de las actividades programadas en el marco del Día de la Salud y la Seguridad y Salud en el Trabajo, se llevaron a cabo diversas jornadas orientadas al bienestar físico y mental de los colaboradores, en diferentes fechas, Terapia y relajación,
Rumba terapia,Taller “Cuidando mi salud mental”,Cocina saludable, Estas actividades contribuyen al fortalecimiento de hábitos saludables y al mejoramiento del clima laboral dentro de la entidad.</t>
  </si>
  <si>
    <t>Se realizaron intervenciones focalizadas en equipos de trabajo orientadas al tema de solución de conflictos, con el propósito de fortalecer la comunicación, el trabajo en equipo y la convivencia laboral.
El taller fue desarrollado en el mes de agosto como parte de las estrategias institucionales de bienestar y desarrollo del personal.</t>
  </si>
  <si>
    <t>Programas de vivienda, acceso a prestamos ofrecidos por el fondo nacional del ahorro FNA</t>
  </si>
  <si>
    <t>Se realizaron alianzas interinstitucionales con el fin de beneficiar a los colaboradores de la entidad mediante la oferta de diversos programas y servicios, entre los cuales se destacan: Programas de vivienda de interés social, Acceso a préstamos y servicios financieros,  Servicios complementarios de salud, 
Servicios funerarios, entre otros, 
Estas alianzas contribuyen al bienestar integral de los funcionarios y al fortalecimiento de la gestión social y laboral dentro de la entidad.</t>
  </si>
  <si>
    <t xml:space="preserve">se inicia con e proceso de contratacion  y alistamiento de los grupos a viajar </t>
  </si>
  <si>
    <t>Se llevó a cabo la ejecución del Plan de Bienestar Social e Incentivos, con el propósito de mejorar la calidad de vida, el bienestar y la motivación del personal.</t>
  </si>
  <si>
    <t>Se realizo curso certificado deposicion y manejo de residuos quimicos y Biologicos</t>
  </si>
  <si>
    <t>Informe y certificados</t>
  </si>
  <si>
    <t>Se realizó el curso certificado sobre disposición y manejo de residuos químicos y biológicos, con el objetivo de fortalecer los conocimientos y prácticas del personal en materia</t>
  </si>
  <si>
    <t>1, Se realizo capacitacion  de socializacion de TRD.
2. Organización de Archivo</t>
  </si>
  <si>
    <t>Se realizo evaluación y certificación por competencia en dos normas,  Laboral Brindada por el SENA</t>
  </si>
  <si>
    <t>Se realizaron capacitaciones en gestión documental, enfocadas en la socialización de las Tablas de Retención Documental (TRD) y en la organización de archivos, así como en el uso y manejo de la nueva plataforma de Extranet, con el propósito de fortalecer las competencias del personal y optimizar los procesos de administración de la información en la entidad.</t>
  </si>
  <si>
    <t>Se realizó la evaluación y certificación por competencias laborales en dos normas, proceso que fue brindado por el SENA,</t>
  </si>
  <si>
    <t>Seguimiento, consulta y generación de informes en el sistema ORFEO. Se implemento EXTRANET</t>
  </si>
  <si>
    <t>Se realizó seguimiento y generación de informes en el sistema ORFEO, y se implementó la plataforma EXTRANET para optimizar la gestión documental y el acceso a la información institucional.</t>
  </si>
  <si>
    <t>Se realizó una capacitación en tecnologías digitales y seguridad informática, con el objetivo de fortalecer las competencias del personal</t>
  </si>
  <si>
    <t>Se realizo taller  doble reto del servidor publico relaciones laborales y clima organizacional</t>
  </si>
  <si>
    <t>Se llevó a cabo el taller “Doble Reto del Servidor Público”, enfocado en relaciones laborales y clima organizacional, con el propósito de fortalecer la gestión del talento humano y mejorar el ambiente laboral dentro de la entidad.</t>
  </si>
  <si>
    <t>informe y certificados</t>
  </si>
  <si>
    <t>Se realizó  capacitación trabajo en equipo y liderazgo</t>
  </si>
  <si>
    <t>Se realizó en  Sistema de Gestión y De sostenimiento MIPG, atraves de la plataforma EVA</t>
  </si>
  <si>
    <t>Se realizó capacitación en el Sistema de Gestión de Calidad y en la Normatividad Técnica Colombiana ISO 17025, con el objetivo de fortalecer las competencias del personal</t>
  </si>
  <si>
    <t>Se llevó a cabo una capacitación en trabajo en equipo y liderazgo, con el propósito de fortalecer las habilidades de colaboración, comunicación</t>
  </si>
  <si>
    <t>Se realizó el taller “Doble Reto del Servidor Público”, enfocado en relaciones laborales y clima organizacional, con el objetivo de fortalecer las competencias del personal y mejorar el ambiente laboral en la entidad.</t>
  </si>
  <si>
    <t>Actualizacion de matriz de identificación de requisitos legales</t>
  </si>
  <si>
    <t xml:space="preserve">Matriz de identificación de requisitos legales actualizada </t>
  </si>
  <si>
    <t>La matriz de identificación de requisitos legales fue actualizada con el fin de garantizar el cumplimiento normativo y promover la mejora continua del sistema de gestión</t>
  </si>
  <si>
    <t>Se realizó la actualización de la matriz de identificación de peligros, evaluación y valoración de riesgos, con el objetivo de mantenerla alineada con las condiciones reales de trabajo y garantizar la prevención de incidentes</t>
  </si>
  <si>
    <t>se realiza seguimiento a la ejecución presupuestal para garantizar el uso eficiente de los recursos y el fortalecimiento continuo del SG-SST.</t>
  </si>
  <si>
    <t>Mediante los informes presentados, se evidencia el seguimiento a los contratistas que manejan personal, verificando el cumplimiento de los requisitos establecidos en materia de Seguridad y Salud en el Trabajo (SG-SST).</t>
  </si>
  <si>
    <t>Elaboración de perfil sociodemográfico a traves de encuesta y tabulacion</t>
  </si>
  <si>
    <t>Informe de encuesta de perfil sociodemografico</t>
  </si>
  <si>
    <t>Se realizó una encuesta de perfil  sociodemográfico al personal de la organización, cuyos resultados fueron tabulados y analizados, reposa en informe</t>
  </si>
  <si>
    <t>Se realizan exámenes ocupacionales de ingreso y post-incapacidad para evaluar la aptitud laboral y asegurar el reintegro seguro del personal, conforme al SG-SST.</t>
  </si>
  <si>
    <t>se realiza seguimiento  no requiere actualizacion</t>
  </si>
  <si>
    <t>Se realiza evaluacion y medicion en 5 puntos de monoxido de carbono, % de explosividad L.E.L, sulfuro de hidrogeno y % de oxigeno</t>
  </si>
  <si>
    <t>Informe de la medicion ambiental realizado por ARL</t>
  </si>
  <si>
    <t>Inspecciones: uso de los elementos de proteccion personal, Botiquin, Extintores, camillas, Instalaciones</t>
  </si>
  <si>
    <t>Formatos de inspeccion</t>
  </si>
  <si>
    <t>Reuniones de COPASST</t>
  </si>
  <si>
    <t>Actas de reunion</t>
  </si>
  <si>
    <t>Reuniones de CCL</t>
  </si>
  <si>
    <t>Seguimientos a planes realizados por la oficina de planeacion</t>
  </si>
  <si>
    <t>formato de seguimiento a los planes</t>
  </si>
  <si>
    <t>Informes de reportes de actos y condiciones inseguras y solicitudes de control de proveedores y contratistas</t>
  </si>
  <si>
    <t>Comunicaciones e informes</t>
  </si>
  <si>
    <t>Informes  de seguimiento</t>
  </si>
  <si>
    <t>Actualización de programas de vogilancia epidemiologica</t>
  </si>
  <si>
    <t>programas de vogilancia epidemiologica</t>
  </si>
  <si>
    <t>Se actualizaron documentos, se capacitó al personal, se digitalizó el control de registros</t>
  </si>
  <si>
    <t xml:space="preserve">Se realizó la estructuración y seguimiento de los planes institucionales para la vigencia 2025.   permitiendo  evaluar el cumplimiento de los indicadores </t>
  </si>
  <si>
    <t>se ejecuta el plan de capacitacion con un avance de 71%</t>
  </si>
  <si>
    <t xml:space="preserve">informe de seguimiento al plan </t>
  </si>
  <si>
    <t>Se ejecuta el Plan de Capacitación conforme a la programación establecida, garantizando el fortalecimiento de las competencias del personal y el cumplimiento de los objetivos institucionales</t>
  </si>
  <si>
    <t>se implementa  del sistema de gestión de seguridad y salud en el trabajo SG-SST, a traves de plan con un avance del 56%</t>
  </si>
  <si>
    <t>se implementa  del sistema de gestión de seguridad y salud en el trabajo SG-SST, a traves de plan con un avance del 69%</t>
  </si>
  <si>
    <t>Se implementa el Sistema de Gestión de Seguridad y Salud en el Trabajo (SG-SST) a través del plan establecido, alcanzando un avance del 69%</t>
  </si>
  <si>
    <t>Se implementa el Plan de Talento Humano, alcanzando un avance del 65% en su ejecución</t>
  </si>
  <si>
    <t>Capacitación en aprovechamiento de aguas lluvias              (1 - 2025)</t>
  </si>
  <si>
    <t>segundo semestre - 2025</t>
  </si>
  <si>
    <t xml:space="preserve">Registro fotográfico: Fotos de las sesiones de capacitación y actividades prácticas.
Actas de reunión: Actas de reuniones de seguimiento y evaluación del proyecto.
Facturas y otros soportes: Facturas de materiales didácticos, logística y otros gastos relacionados. </t>
  </si>
  <si>
    <t>Realizar el mantenimiento y limpieza de los macromedidores de agua cruda en la red de conducción de 10", 12" y 16", asegurando su correcto funcionamiento.  (6 mantenimeintos)</t>
  </si>
  <si>
    <t>Registro fotográfico: Fotos de cada una de las actividades realizadas (mantenimiento de macromedidores, canal de derivación, rejillas y desarenadores).
Indicadores de medición: Informes de cada actividad, reportes de contratos y porcentaje de mantenimientos realizados.
Registros de mantenimiento: Bitácoras de mantenimiento de las estructuras intervenidas.
Actas de visitas: Actas de visitas técnicas a las instalaciones.
Facturas y otros soportes: Facturas de materiales, equipos, logística y otros gastos relacionados.</t>
  </si>
  <si>
    <t>Realizar el mantenimiento y limpieza del canal de derivación mediante dragado en la vereda La Palma, bocatoma, para garantizar un flujo adecuado de agua hacia el sistema de captación.(2 manteniemintos)</t>
  </si>
  <si>
    <t>Realizar el mantenimiento y limpieza de las rejillas de fondo y laterales en la bocatoma, ubicada en la vereda La Palma, para asegurar un adecuado flujo de agua hacia el sistema de captación. (120 mantenimientos)</t>
  </si>
  <si>
    <t>Realizar el mantenimiento y limpieza de los desarenadores en la bocatoma, ubicada en la vereda La Palma, para optimizar la eliminación de sedimentos y garantizar la eficiencia del sistema de captación. (2 mantenimeintos)</t>
  </si>
  <si>
    <t>Mantenimiento a válvulas de cheque, paso y demás estructuras que controlan el flujo de agua cruda (2 mantenimientos)</t>
  </si>
  <si>
    <t>Capacitar al personal técnico en operación y mantenimiento de redes de distribución.(1 capacitación)</t>
  </si>
  <si>
    <t>Efectuar chequeos para detectar posibles fugas o daños en la estructura de los tanques de almacenamiento. Realizar mantenimientos de rutina tales como vaciado y purgado.(1 chequeo)</t>
  </si>
  <si>
    <t>Realizar el mantenimiento y reparación de tuberías y conexiones en la red de distribución. ( 18 mantenimientos)</t>
  </si>
  <si>
    <t>Limpieza y recoleccion de residuos contaminantes aguas arriba de la bocatoma sobre el rio guachicos, por funcionarios de Empitalito ESP y/o grupo de voluntarios (1 recolección)</t>
  </si>
  <si>
    <t>Registro fotográfico: Fotos de las actividades de limpieza, reforestación, capacitaciones y adquisición de predios.
Registros de mantenimiento: Bitácoras de mantenimiento de las áreas reforestadas y limpieza de cuencas.
Actas de reunión: Actas de reuniones de seguimiento y evaluación del proyecto.
Facturas y otros soportes: Facturas de insumos, logística, adquisición de predios y otros gastos relacionados, escrituras públicas</t>
  </si>
  <si>
    <t>Reforestar los predios con especies nativas ubicados aguas arriba del río Guachicos, con el objetivo de preservar los recursos hídricos y restaurar el ecosistema. (1 reforestación)</t>
  </si>
  <si>
    <t>Capacitar a los habitantes del área rural sobre la importancia de la protección y conservación de las microcuencas cercanas a las fuentes de abastecimiento de agua. (1 capacitación)</t>
  </si>
  <si>
    <t>Realizar de forma permanente mediciones de caudal en todo el sistema de macromedidores del sistema de acueducto (12 mediciones)</t>
  </si>
  <si>
    <t>Registro fotográfico: Fotos de cada una de las actividades realizadas.
Indicadores de medición: Informes de cada actividad, reportes de contratos y porcentaje de avance.
Actas de visitas: Actas de visitas técnicas de las instalaciones.
Facturas y otros soportes: Facturas de materiales, equipos, logística y otros gastos relacionados.</t>
  </si>
  <si>
    <t>Realizar análisis fisicoquímicos y microbiológicos del agua tratada para garantizar su calidad (24 analiss)</t>
  </si>
  <si>
    <t>Revision trimestral de micromedidores en mal estado (2 revisiones)</t>
  </si>
  <si>
    <t>Actividades para la localizacion y formalizacion de conexiones fraudulentas dentro del perimetro urbano (1 localizacion)</t>
  </si>
  <si>
    <t>Reposicion de micromedidores en mal estado (50 reposiciones)</t>
  </si>
  <si>
    <t>Instalacion de micromedidores nuevos (50 instalados)</t>
  </si>
  <si>
    <t>Capacitaciones y sensibilizacion de deteccion y reparacion de fugas intradomiciliarias a la comunidad en general (1 capacitaciones)</t>
  </si>
  <si>
    <t>Suminstro de folleto sobre el buen uso del agua (20 folletos)</t>
  </si>
  <si>
    <t>Revision mensual de suscriptores con consumo elevado (6 revisiones)</t>
  </si>
  <si>
    <t>Inspeccion periodica de los componentes principales del sistema (1 inspeccion)</t>
  </si>
  <si>
    <t>Mantenimiento periodico de los componentes principales del sistema (1 mantenimeintos)</t>
  </si>
  <si>
    <t>Reducir el Índice de Pérdidas (IPUF) en la red de distribución. (1 indice)</t>
  </si>
  <si>
    <t>Capacitar a la poblacion del municipio sobre tendencias y mejores practicas de re uso de aguas grises al interior de viviendas unifamiliares (1 capacitación)</t>
  </si>
  <si>
    <t>Registro fotográfico: campañas de sensibilización, capacitaciones y entrega de incentivos.
Actas de reunión: Actas de reuniones de seguimiento y evaluación del proyecto.
Facturas y otros soportes: Facturas de dispositivos, materiales, logística de capacitaciones y otros gastos relacionados.</t>
  </si>
  <si>
    <t>Capacitar a la poblacion del municipio sobre tendencias y mejores practicas de consumo, asi como nuevos dispositivos y tecnologias de bajo conusmo (1 capacitacion)</t>
  </si>
  <si>
    <t>Realizar campañas y capacitaciones sobre el uso eficiente y ahorro del agua a los usuarios e instituciones educativas. (1 capacitacion)</t>
  </si>
  <si>
    <t xml:space="preserve">Registros fotográficos de cada una de las actividades
Informe de cada una de las actividades 
Reportes de contratos 
Actas de visitas 
Acta de reunión </t>
  </si>
  <si>
    <t>Divulgaciones en redes sociales, medios de comunicación  y pagina web de EMPITALITO sobre la racionalización del uso eficiente y ahorro del agua. (5 divulgaciones)</t>
  </si>
  <si>
    <t>Elaboración de mensajes en la factura sobre la racionalización del uso eficiente y ahorro del agua. (1 mensaje en factura)</t>
  </si>
  <si>
    <t xml:space="preserve">se realizan obras de adecuación, mantenimiento y/o construcción en el sistema de acueducto municipal, certificacion </t>
  </si>
  <si>
    <r>
      <t xml:space="preserve"> 1. </t>
    </r>
    <r>
      <rPr>
        <sz val="8"/>
        <color theme="1"/>
        <rFont val="Arial Narrow"/>
        <family val="2"/>
      </rPr>
      <t xml:space="preserve">CONSTRUCCIÓN DE VIADUCTO RED DE DISTRIBUCIÓN 4" SECTOR VALLE VERDE.  2. AMPLIACION DE LA RED DE ACUEDUCTO PARA BAJO SOLARTE, EL MACO DEL MUNICIPIO DE PITALITO-HUILA.,  3, mantenimiento a la bocatoma                            </t>
    </r>
  </si>
  <si>
    <t>Se realizo la contratación para la limpieza de los zanjones, PTAR y zumideros del municipio.</t>
  </si>
  <si>
    <t xml:space="preserve">Se anexa contrato numero 052 del 25 de junio del 2025 cuyo objeto es Mantenimiento preventivo al zanjon del burro, zanjon de los tiestos, planta d etratamiento de aguas residuales y limpieza de sumideros del municipio de Pitalito.
</t>
  </si>
  <si>
    <t xml:space="preserve"> Se presenta como evidencia el contrato 052 del 25 de junio y el acta de inicio del 01 de julio del 2025</t>
  </si>
  <si>
    <t>Se presentan los informes reportados por el contratista AMBILAB</t>
  </si>
  <si>
    <t>Se anexan informes.</t>
  </si>
  <si>
    <t>Presentan los informes reportados por el contratista AMBILAB</t>
  </si>
  <si>
    <t>se gestionan los recursos para  para la realización de los estudios y diseños de la Planta de Tratamiento de Aguas Residuales (PTAR) del Municipio de Pitalito, Huila, en el marco del Convenio No. 07 de 2025.</t>
  </si>
  <si>
    <t>Convenio No. 07 de 2025.</t>
  </si>
  <si>
    <t>Se aúnan esfuerzos entre el Municipio de Pitalito y la Empresa de Servicios Públicos Domiciliarios de Pitalito – EMPITALITO E.S.P., para la realización de los estudios y diseños de la Planta de Tratamiento de Aguas Residuales (PTAR) del Municipio de Pitalito, Huila, en el marco del Convenio No. 07 de 2025.</t>
  </si>
  <si>
    <t>Se realiza la visita y se constata el diligenciamiento de los RH y se realiza evaluación a operarios.</t>
  </si>
  <si>
    <t>registro fotografico de los rh debidamente diligenciados copia resultado evaluaciones.</t>
  </si>
  <si>
    <t>Se realiza la visita y se constata el diligenciamiento de los RH y verifica formatos de evaluación.</t>
  </si>
  <si>
    <t>Julio a Diciembre</t>
  </si>
  <si>
    <t>Acta de visita</t>
  </si>
  <si>
    <t>En la empresa existe procedimiento de identificación y reparación de fugas.</t>
  </si>
  <si>
    <t xml:space="preserve">En la empresa existe procedimiento de identificación y reparación de fugas. En el momento no se ha presentado fugas internas. </t>
  </si>
  <si>
    <t>Sí, estas acciones se realizan por medios digitales de la empresa. A través de nuestras plataformas oficiales como la página web, redes sociales y boletines electrónicos—se elaboran y publican piezas de divulgación orientadas a promover las buenas prácticas en el uso y manejo del recurso hídrico. Estas piezas incluyen infografías, videos, artículos y campañas educativas que buscan sensibilizar a colaboradores, clientes y comunidad en general sobre la importancia de un consumo responsable del agua. De esta manera, la empresa fortalece su compromiso con la sostenibilidad ambiental y la gestión eficiente de los recursos naturales, utilizando herramientas digitales que permiten un mayor alcance y participación del público.</t>
  </si>
  <si>
    <t>Publicaciones en medios digitales</t>
  </si>
  <si>
    <t>a trave de las redes sociales de la empresa,  Divulgación funcionamiento de los canales diseñados para el relacionamiento con la Ciudadanía (Recepción - radicación - orientación - atención.   contrato 041-2025</t>
  </si>
  <si>
    <t>Se elaboran informes semestral para registrar el cumlimeinto del plan.</t>
  </si>
  <si>
    <t>se realiza socializacion en el comité de gestion y desempeño</t>
  </si>
  <si>
    <t>En la empresa se encuentran instaladas luminarias led que son las bombillas de bajo consumo.</t>
  </si>
  <si>
    <t>Fotografias de las luminarias.</t>
  </si>
  <si>
    <t>se implemeta  la iluminaria de bajo consumo y matener limpias</t>
  </si>
  <si>
    <t>Se han elaborado las piezas para divulgción.</t>
  </si>
  <si>
    <t>Piezas de divulgación</t>
  </si>
  <si>
    <t>Se han venido realizando capacitaciones sobre la separacion en la fuente.</t>
  </si>
  <si>
    <t>listas de asistencias.</t>
  </si>
  <si>
    <t>se ha realizado las capacitaciones de acuerdo a la resolución 2189 de 2019 código de colores.</t>
  </si>
  <si>
    <t>Se publicaron en los medios digitales als fechas de celebración ambiental.</t>
  </si>
  <si>
    <t>Adopción de la plataforma extranet.</t>
  </si>
  <si>
    <t>Sí, se han elaborado y publicado piezas de divulgación con temas de concientización ambiental a través de los medios digitales y redes sociales oficiales de la empresa. Estas publicaciones se han realizado de manera planificada, teniendo en cuenta las fechas establecidas en el calendario ambiental, con el propósito de promover la educación y la sensibilización sobre la protección del medio ambiente. Entre las temáticas abordadas se incluyen la conservación de los recursos naturales, la gestión adecuada de los residuos, el uso responsable del agua y la energía, y la importancia de la biodiversidad. De esta forma, la empresa fortalece su compromiso con la sostenibilidad y fomenta una cultura ambiental entre sus colaboradores y la comunidad en general.</t>
  </si>
  <si>
    <t>plataforma</t>
  </si>
  <si>
    <t>a travez de Adopción de la plataforma extranet. Se  Impulsa y divulgar la política de cero papel.</t>
  </si>
  <si>
    <t>De acuerdo con el seguimiento a la ejecución de los indicadores del PIGA, se registra un avance del 54% en las metas establecidas.</t>
  </si>
  <si>
    <t>PUEAA</t>
  </si>
  <si>
    <t>CERTIIFICADO</t>
  </si>
  <si>
    <t>Usuarios conectados a la red de servicio de acueducto</t>
  </si>
  <si>
    <t>se registra en la plataforma del PDM los avances respectivos con la evidencia que el certificado por el area responsable</t>
  </si>
  <si>
    <t>Red de alcantarillado construida</t>
  </si>
  <si>
    <t>Red de alcantarillado optimizada</t>
  </si>
  <si>
    <t>Plan de Gestión Integral de Residuos Solidos con seguimiento</t>
  </si>
  <si>
    <t>Proyectos de acueducto y alcantarillado en área urbana financiados</t>
  </si>
  <si>
    <t>Recibir y revisar archivo documental según el cronograma de transferencia documental establecido, de la Direccion administrativa, operativa, juridica y gerencia parcial</t>
  </si>
  <si>
    <t>Se dio capacitacion en normatividad archivistica y organización de Archivo</t>
  </si>
  <si>
    <t>Informe de capacitacion esta inmerso en el informe de socializacion de TRD y en el de organización de Archivo</t>
  </si>
  <si>
    <t>Se dio capacitacion en tablas de retencion documental y se socializaron las nuevas TRD</t>
  </si>
  <si>
    <t>Informe de capacitacion y acta 006</t>
  </si>
  <si>
    <t>Informe de capacitacion</t>
  </si>
  <si>
    <t>se realiza capacitacion dejando contacia acta como la litsa de asistencia.</t>
  </si>
  <si>
    <t xml:space="preserve">Como estrategia, se emite circular para todos los trabajadores oficiales y funcionarios para que participen del curso de gobierno digital, con el objetivo de fortalecer y comprender los coceptos claves de gobierno digiital  </t>
  </si>
  <si>
    <t xml:space="preserve">Lo trabajadores que culminaron curso se anexan en la hoja de vida certificado </t>
  </si>
  <si>
    <t>circular 19 -2025 -  https://extranet.com.co/Dorotea/4/DiscoVirtual/1283/Curso%20Gobierno%20Digital.pdf</t>
  </si>
  <si>
    <t xml:space="preserve">       </t>
  </si>
  <si>
    <t xml:space="preserve">se han realizado 18 acta de comité </t>
  </si>
  <si>
    <t>Se compartio correo electronico donde se da a conocer informacion sobre el teletrabajo y en la cual el ministerio de las TIC ofrece talleres, conferencias e informacion que incentivan la implementacion del teletrabajo.</t>
  </si>
  <si>
    <t>Correo electronico denominado "Oficina TIC: " Teletrabajo incluyente y seguro ""  Enviado a todos los funcionarios de la entidad  el 23 de septiembre de 2025</t>
  </si>
  <si>
    <t>Se evidencia  correo el cual se expone  "Oficina TIC: " Teletrabajo incluyente y seguro ""  Enviado a todos los funcionarios de la entidad  el 23 de septiembre de 2025</t>
  </si>
  <si>
    <t xml:space="preserve">Se consolido información relevante sobre lo que es ingenieria social y como protegerse detallando lo siguiente: ¿Qué es la ingeniería social? ¿Cómo funciona la ingeniería social? Tipos de ataques de ingeniería social - Phishing - Spear phishing-Vishing-Smishing-Whaling-Baiting-Scareware-Pretexting-Honey trap, Spam en el correo electrónico, Cómo evitar la ingeniería social, Cambie la configuración de spam en el correo electrónico, Ejemplos de ataques reales de ingeniería social,  ¿Por qué es tan peligrosa la ingeniería social? , ¿Por qué es tan peligrosa la ingeniería social?, Protéjase frente a ataques de ingeniería social </t>
  </si>
  <si>
    <t>Correo electrónico denominado "Oficina TIC: ..:: ¡Ingeniería social y cómo protegerse! ::.."  Enviado a todos los funcionarios de la entidad  el 22 de septiembre de 2025</t>
  </si>
  <si>
    <t>Se evidencia  correo el cual se expone  Oficina TIC: ..:: ¡Ingeniería social y cómo protegerse! ::.."  Enviado a todos los funcionarios de la entidad  el 22 de septiembre de 2025</t>
  </si>
  <si>
    <t>Se envia correo electronico con algunas recomendaciones sobre la politica de escritorio y pantalla limpia a todos los correos de la entidad</t>
  </si>
  <si>
    <t xml:space="preserve">Correo electrónico denominado "Oficina TIC: "Política de Escritorio y Pantalla Limpia"  Enviado a todos los funcionarios de la entidad el 22 de septiembre de 2025 </t>
  </si>
  <si>
    <t>Se evidencia  correo el cual se expone   "Oficina TIC: "Política de Escritorio y Pantalla Limpia ""  Enviado a todos los funcionarios de la entidad  el 22 de septiembre de 2025</t>
  </si>
  <si>
    <t>video donde se explica: Las TIC o Tecnologías de la Información y la Comunicación: qué son, características, para qué sirven, tipos, ejemplos, desventajas y ventajas:</t>
  </si>
  <si>
    <t xml:space="preserve">Correo electronico denominado "Oficina TIC: ¿Qué son las TIC y para qué sirven?"  Enviado a todos los funcionarios de la entidad  el 23 de septiembre de 2024 </t>
  </si>
  <si>
    <t>Se evidencia  correo el cual se expone  "Oficina TIC: ¿Qué son las TIC y para qué sirven?"  Enviado a todos los funcionarios de la entidad  el 23 de septiembre de 2025</t>
  </si>
  <si>
    <t>Manual para el tratamiento del inventario y clasificación de los activos de información</t>
  </si>
  <si>
    <t>Se cuenta con el documento denominado manual para el tratamiento del inventario y clasificación de los activos de información y su adopcion.</t>
  </si>
  <si>
    <t xml:space="preserve">Se realizo la identificación de los activos de información en el cual se clasificaron y se valoraron. Se plasmo en la matriz denominada Formato Inventario y Clasificación de Activos de Información de EMPITALITO ESP y se adopto mediante resolucion No 158 del 25 de abril de 2025 </t>
  </si>
  <si>
    <t xml:space="preserve">Formato Inventario y Clasificación de Activos de Información vigencia 2025 y resolucion No 158 de 2025 por la cual se establece los instrumentos de gestion de la informacion publica de EMPITALITO ESP </t>
  </si>
  <si>
    <t xml:space="preserve">Se realizaron seguimientos a los riesgos de informacion identificados en la matriz. Se realizaron cada una de las actividades mencionadas en la matriz y se da cumplimiento a cada actividad plasmada en la matriz </t>
  </si>
  <si>
    <t xml:space="preserve">Matriz de riesgos de informacion y su seguimiento desde la oficina de calidad </t>
  </si>
  <si>
    <t>PLAN DE TRATAMIENTO DE RIESGOS DE SEGURIDAD Y PRIVACIDAD DE LA INFORMACIÓN
2025</t>
  </si>
  <si>
    <t>Actualmente se tiene un Firewall Perimetral el cual se encuentra configurado y parametrizado a los requerimientos de la entidad, este equipo se encuentra bajo un modelo de arrendamiento a la empresa proveedora de servicios de internet CONECTIC. Este equipo mediante esta modalidad sale mas rentable que su adquisicion debido a que la empresa que suministra se encarga de su licencia la cual se debe renovar anualmente, su configuracion, mantenimiento y actulizacion mientras que si se realiza la compra empezando el costo inicial de la licencia excede por mucho a los pagos mensuales que se realiza y posteriormente se debe renovar la licencia anualmente, su actualizacion por otro lado si la empresa crece en infrastructura tecnologica, este equipo se tendria que cambiar por una version mas nueva, en cambio mediante la modalidad de arrendamiento, el proveedor realiza el cambio.
El arrendamiento bajo un modelo de Firewall como Servicio (FWaaS) suele ser más rentable y estratégicamente inteligente. Aunque la suma de las cuotas a largo plazo pueda parecer mayor que el precio de compra inicial, el TCO es frecuentemente menor porque elimina costos de soporte, reduce la carga administrativa, garantiza tecnología actualizada y ofrece una previsibilidad financiera.</t>
  </si>
  <si>
    <t>Comprobantes de Pagos Mensuales del arrendamiento del equipo hardware firewall perimetral</t>
  </si>
  <si>
    <t>Se realizo la identificación de los activos de información en el cual se clasificaron y se valoraron. Se plasmo en la matriz denominada Formato Inventario y Clasificación de Activos de Información de EMPITALITO ESP y se adopto mediante resolucion No 158 del 25 de abril de 2025.
Asi mismo se solicito al ministerio de las TIC a traves del correo electronico la habilitacion del usuario EMPITALITO ESP para poder realizar la publicacion de los datos abierto de la entidad. Según la Ley de Transparencia y del Derecho de Acceso a la Información Pública (Ley 1712 de 2014) y su reglamentación mediante el Decreto 103 de 2015, todas las entidades públicas y sujetos obligados deben publicar y mantener actualizados tres conjuntos de datos mínimos, asi:
Registro de Activos de Información:
Es el inventario de toda la información pública que la entidad genera, obtiene, transforma o controla en el ejercicio de sus funciones. Sirve como base para identificar qué información puede ser publicada como datos abiertos.
📌 Fundamento: Artículo 37 del Decreto 103 de 2015 
Esquema de Publicación de Información:
Es una herramienta que permite informar de manera clara y ordenada qué información ya está publicada y cuál será publicada próximamente. También debe incluir los medios a través de los cuales la ciudadanía puede acceder a esta información.
📌 Fundamento: Artículo 41 del Decreto 103 de 2015
Índice de Información Clasificada y Reservada
Es el listado que identifica qué información ha sido considerada como clasificada o reservada, de acuerdo con la ley, junto con las razones jurídicas que justifican dicha clasificación.
📌 Fundamento: Artículo 39 del Decreto 103 de 2015
De conformidad a lo anterior, se realizo la publicacion del inventario de activos de informacion, informacion clasificada y reservada y esquema de publicacion de EMPITALITO ESP en la pagina www.datos.gov.co.</t>
  </si>
  <si>
    <t xml:space="preserve">Formato Inventario y Clasificación de Activos de Información vigencia 2025 y resolucion No 158 de 2025 por la cual se establece los instrumentos de gestion de la informacion publica de EMPITALITO ESP.
Links: https://empitalito.gov.co/registro-de-activos-de-informacion/ - https://empitalito.gov.co/indice-de-informacion-clasificada-y-reservada/ - https://empitalito.gov.co/esquema-de-publicacion/
 </t>
  </si>
  <si>
    <t xml:space="preserve">Formato Inventario y Clasificación de Activos de Información vigencia 2025 y resolucion No 158 de 2025 por la cual se establece los instrumentos de gestion de la informacion publica de EMPITALITO ESP
Links: https://empitalito.gov.co/registro-de-activos-de-informacion/ - https://empitalito.gov.co/indice-de-informacion-clasificada-y-reservada/ - https://empitalito.gov.co/esquema-de-publicacion/ </t>
  </si>
  <si>
    <t xml:space="preserve">Mediante contrato de compraventa No 070 de 2025 cuyo objeto es la compra de muebles, enseres, y elementos tecnologicos para la empresa de servicios publicos domiciliarios de Pitalito EMPITALITO ESP en uno de los items se adquirio el sistema de control ingreso biometrico facial-huella-tarjeta  de marca HIKVISION FACE  RECOGNITION TERMINAL modelo DS-K1T320MFX. 
Este dispositivo se parametrizo y configuro por parte de la oficina TIC, asi mismo se registraron los funcionarios para el control de entrada y salida.
</t>
  </si>
  <si>
    <t xml:space="preserve">Contrato de Compraventa No 070 de 2025 
- Informe de parametrizacion, configuracion y registro de los funcionarios en el sistema Biometrico </t>
  </si>
  <si>
    <t>Mediante contrato de arrendamiento No 059 de 2025 cuyo objeto es arendamiento y/o adquisicion de una nueva plataforma que administre e sistema de gestion documental de la entidad con el fin de garantizar y fortalecer la infraestructura tecnologica de la entidad se realizo la Implementacion, configuracion, parametrizacion y puesta en marcha del sistema de gestion documental DASHA NOT PAPER. Este sistema entro en operacion a partir del 13 de agosto de 2025.</t>
  </si>
  <si>
    <t>Contrato de arrendamiento No 059 de 2025 
- Informe de Implementacion, configuracion, parametrizacion y puesta en marcha del sistema de gestion documental DASHA NOT PAPER</t>
  </si>
  <si>
    <t xml:space="preserve">Con la implementacion del sistema de gestion documental DASHA NO PAPER se presenta como una solucion integral con el objetivo de optimizar procesos, reducir costos, y cumplir con la normatividad en gestion documental, politica de cero papel y politica de gobierno digital. En este sentido, el sistema ofrece una modernizacion en la gestion documental en la que transforma trámites y gestiones en documentos digitales con flujos de aprobación automatizados y firmas electrónicas, manteniendo un rastro claro de cada paso sin necesidad de llevar arrumes de papel impresos si no todo gestionable desde la nube </t>
  </si>
  <si>
    <t xml:space="preserve">PUEAA Programa de Uso Eficiente y Ahorro del Agua </t>
  </si>
  <si>
    <t xml:space="preserve">Usuarios conectados a la red de servicio de alcantarillado </t>
  </si>
  <si>
    <t>Red de distribución optimizada Acueductos</t>
  </si>
  <si>
    <t xml:space="preserve">Se cuenta con 78 personas 
 9 de libre nombramiento y remoción                                                                                                                                                                3 de contrato a termino fijo                                                                                                                                                                                  66 contrato a termino indefinido </t>
  </si>
  <si>
    <t xml:space="preserve">Certificación </t>
  </si>
  <si>
    <t>EPP actualmente con un total de 78 personas vinculadas, distribuidas de la siguiente manera:
9 funcionarios de libre nombramiento y remoción, 3 personas vinculadas mediante contrato a término fijo, 66 personas con contrato a término indefinido</t>
  </si>
  <si>
    <t>- Se realizo pieza Grafica en la cual Se expone las buenas practicas en seguridad y privacidad de la informacion con consejos en ciberseguridad</t>
  </si>
  <si>
    <t xml:space="preserve">Pieza grafica, enviada por Correo electrónico el 26-Noviembre-2025 a todos los correos institucionales de los funcionarios de la entidad - Planilla de recibido del correo de cada uno de los funcionarios. Asi mismo se compartio al grupo de whatapp  </t>
  </si>
  <si>
    <t>se envió a los correos electrónicos  institucionales de la entidad , anexando la pieza grafica donde reflejaba la buenas prácticas en seguridad , el 26 de Noviembre de 2025, asi mismo se verifico en los grupos de whatApps institucional.</t>
  </si>
  <si>
    <t xml:space="preserve">Correo electrónico denominado " Oficina TIC: ..:: Tipos de Ciberataques ::.."  Enviado a todos los funcionarios de la entidad el 27 de Noviembre de 2025 </t>
  </si>
  <si>
    <t>Correo electrónico denominado " Oficina TIC: ..:: Tipos de Ciberataques ::.."  Enviado a todos los funcionarios de la entidad el 27 de noviembre de 2025, asi mismo se envio correo electornico denominados "Oficina TIC: ..:: Como funciona el PHISHING ::.." el 25 de junio de 2025</t>
  </si>
  <si>
    <t xml:space="preserve">Se realiza nuevamente el diligenciamiento de la matriz para evaluar el riesgo residual de cada uno de los riesgos identificados y determinar si los controles realizados han sido efectivos </t>
  </si>
  <si>
    <t xml:space="preserve">Se implementan procesos de mejoramiento como: 
- Todos los funcionarios de la entidad (funcionarios - contratistas- aprendices) deben firmar un acuerdo de confidencialidad para proteger los datos de la entidad
- Todos los contratistas y personal aprendiz cuando culminen sus respectivos contratos deben entregar a traves de un formato denominado paz y salvo la informacion que fue producida a traves de un backup, claves de acceso a sistemas de la entidad y equipos tecnologicos asignados. Asi mismo a los funcionarios cuando salen a disfrutar las vacaciones deben realizar el debido diligencimiento del formato paz y salvo y entregar la informacion para su custodia </t>
  </si>
  <si>
    <t>- Actas de paz y salvo</t>
  </si>
  <si>
    <t xml:space="preserve">Se realiza un monitoreo trimestal de cada uno de los riesgos identificados a traves de la matriz de riesgos de EPP </t>
  </si>
  <si>
    <t>Se realiza actualizacion del plan de tratamientos de riesgos de seguridad de la información para la vigencia 2026 el cual debe ser aprobado antes del 31 de enero de 2026 por el comité de gestion y desempeño</t>
  </si>
  <si>
    <t>plan de tratamientos de riesgos de seguridad de la información para la vigencia 2026</t>
  </si>
  <si>
    <t>Se realiza la Adopcion del manual para el tratamiento del inventario y clasificación de los activos de información mediante estudio de novedad de 2025</t>
  </si>
  <si>
    <t xml:space="preserve">Se realiza informe de analisis de vulneravilidades a la infraestructura TIC de la entidad, a nivel harware - software  - red LAN - Red WIFI - servidores - pagina WEB de la entidad </t>
  </si>
  <si>
    <t>Informe de analisis de vulnerabilidades vigencia 2025</t>
  </si>
  <si>
    <t>Se realiza actualizacion del plan de seguridad y privacidad de la informacion para la vigencia 2026 el cual debe ser aprobado antes del 31 de enero de 2026 por el comité de gestion y desempeño</t>
  </si>
  <si>
    <t>Plan de serguridad y privacidad de la informacion vigencia 2026</t>
  </si>
  <si>
    <t xml:space="preserve">Se realiza informe de analisis de vulneravilidades a la infraestructura TIC </t>
  </si>
  <si>
    <t>Se realiza actualizacion del plan de seguridad y privacidad de la informacion para la vigencia 2026</t>
  </si>
  <si>
    <t xml:space="preserve">el inventario de los documentos a eliminar, quedo realizado </t>
  </si>
  <si>
    <t xml:space="preserve">se realiza  eventos y redes interinstitucionales para fortalecer la prevención de actos de corrupción dirigido a Lideres de los procesos de corrupción y transparencia atrave de EPP CON LA GENTE, GOBERNANDO CON LAGENTE </t>
  </si>
  <si>
    <t xml:space="preserve">Se realiza reporte de standares minimos ante la ARL Positiva </t>
  </si>
  <si>
    <t>Reporte de autoevaluacion de estandares minimos ante la ARL Positiva</t>
  </si>
  <si>
    <t>se realizar la autoevaluación de estándares mínimos año 2025, ante la ARL Positiva</t>
  </si>
  <si>
    <t>Se  actualiza matriz de identificación de peligros y riesgos</t>
  </si>
  <si>
    <t>Matriz de identificación de peligros y riesgos</t>
  </si>
  <si>
    <t>Se realiza revision de acuerdo a los procesos y la normatividadse encuentra actualizado</t>
  </si>
  <si>
    <t>listados para la identificación y evaluación de las especificaciones en SST de las compras y adquisición de productos y servicios.</t>
  </si>
  <si>
    <t>Manual  SST de contratistas; que podrá tener en cuenta la empresa en la evaluación y selección de proveedores y contratistas</t>
  </si>
  <si>
    <t>Se elabora  procedimiento para evaluar el impacto sobre la Seguridad y Salud en el Trabajo que se pueda generar por cambios internos o externos.</t>
  </si>
  <si>
    <t xml:space="preserve"> Procedimiento para evaluar el impacto sobre la Seguridad y Salud en el Trabajo que se pueda generar por cambios internos o externos.</t>
  </si>
  <si>
    <t>Informe de auditoria de control interno</t>
  </si>
  <si>
    <t xml:space="preserve">se realiza auditoria por parte de control interno </t>
  </si>
  <si>
    <t>Acta  conformacion</t>
  </si>
  <si>
    <t>se comforma mediante acta la  brigada de emergencia, la cual reposa en la oficina sst</t>
  </si>
  <si>
    <t>informe de condiciones de salud realizado por calidad colombia servicies</t>
  </si>
  <si>
    <t>diagnostico de condiciones de salud</t>
  </si>
  <si>
    <t>se realizan el Diagnostico de condiciones de salud de la empresa, posterior a la realización de los exámenes periódicos</t>
  </si>
  <si>
    <t>Se realiza la comunicación a cada trabajador</t>
  </si>
  <si>
    <t>Comunicación de recomendaciones de concepto de aptitud laboral</t>
  </si>
  <si>
    <t>Comunicación del concepto de aptitud laboral a trabajadores.</t>
  </si>
  <si>
    <t xml:space="preserve">Se realiza seguimiento a personal con recomendaciones medicas </t>
  </si>
  <si>
    <t>Comunicaciones de recomendaciones a trabajadores y jefes</t>
  </si>
  <si>
    <t>Comunicaciones de recomendaciones a trabajadores y jefes  recomendaciones del medico laboral en los examenes ocupacionales</t>
  </si>
  <si>
    <t xml:space="preserve">Se realiza inspecciones de uso de EPP elementos de emergencia  </t>
  </si>
  <si>
    <t>Formatos de inspecciones</t>
  </si>
  <si>
    <t xml:space="preserve">Rendicion de cuentas a comites </t>
  </si>
  <si>
    <t>Acta de reunion de comites</t>
  </si>
  <si>
    <t>Se envia informe de gestion de manera trimestral a traves del seguimiento realizado por la oficina de planeacion</t>
  </si>
  <si>
    <t>Informes de seguimiento a los planes de manera  trimestral</t>
  </si>
  <si>
    <t>Se realiza reporte y seguimiento a acciones correctivas y preventivas</t>
  </si>
  <si>
    <t>Informes de reporte y seguimiento a acciones correctivas y preventivas</t>
  </si>
  <si>
    <t>A traves del copasst se realiza el seguimiento a la mejora continua</t>
  </si>
  <si>
    <t>Actas de reunion de copasst</t>
  </si>
  <si>
    <t>Se realiza actualizacion de planes y programas necesarios de acuerdo a la normatividad vigente</t>
  </si>
  <si>
    <t>Planes y programas actualizados ( plan de emergencias, pve riesgo psicosocial, riesgo quimico, riesgo biologico)</t>
  </si>
  <si>
    <t>Se realizo la  medicion de clima laboral con  Calidad Colombia</t>
  </si>
  <si>
    <t>Se realizo socializacion codigo de integridad</t>
  </si>
  <si>
    <t>Se realizo el consolidado de la HV del  ex funcionario Antonio Blanco Leonel</t>
  </si>
  <si>
    <t>El acto Administrativo</t>
  </si>
  <si>
    <t>Se realizo procedimiento de retiro del ex funcionario Antonio Blanco Leonel</t>
  </si>
  <si>
    <t>informe final por direcciones</t>
  </si>
  <si>
    <t xml:space="preserve">se Realiza evaluación periódica del desempeño laboral de los servidores públicos, a traves del cumplimientos de  los indicadores de cada area </t>
  </si>
  <si>
    <t xml:space="preserve">Se realizo  la contratacion  de la dotacion  en el mes de agosto 2025 </t>
  </si>
  <si>
    <t>Se realizo entrega de Dotacion  a todos los funcionarios de la empresa</t>
  </si>
  <si>
    <t>Actas de entrega con evidencias fotograficas y reposan en la Historia Laboral</t>
  </si>
  <si>
    <t xml:space="preserve">Curso Virtual Servicios publicos y regualcion CRA  </t>
  </si>
  <si>
    <t xml:space="preserve">Informe y certificados </t>
  </si>
  <si>
    <t>se pubica en extranet  el link para que los funcionario ingresen al curso y certificados reposan en la HV</t>
  </si>
  <si>
    <t>Capacitacion  de metrologia</t>
  </si>
  <si>
    <t xml:space="preserve">se  realiza capacitacion y reposa el informe </t>
  </si>
  <si>
    <t xml:space="preserve">Se realizo capacitacion del SIGEP </t>
  </si>
  <si>
    <t>Se realizo Incripciones SENA</t>
  </si>
  <si>
    <t>Se realizo curso de construccion de indicadores</t>
  </si>
  <si>
    <t xml:space="preserve">Se realizo  capacitacion de Servicio al ciudadano
Lenguaje claro y comprensible </t>
  </si>
  <si>
    <t>Se realizo socializacion cibercultura y creativida e innovacion</t>
  </si>
  <si>
    <t xml:space="preserve">Se  realizo curso de Conflicto de interes plataforma Extranet </t>
  </si>
  <si>
    <t>Informe y certificaciones</t>
  </si>
  <si>
    <t>Se  realizocapacitacion  Compromiso Organizacional</t>
  </si>
  <si>
    <t>Se realiso Jornada de presensionados</t>
  </si>
  <si>
    <t>Se realizo las novenas de aguinaldos</t>
  </si>
  <si>
    <t>Se realizo la actividad celebracion de la navidad 2025</t>
  </si>
  <si>
    <t>Se realizo cena navideña con todos los funcionarios de la empresa</t>
  </si>
  <si>
    <t>La tarjetas</t>
  </si>
  <si>
    <t>Se realizo jornada de Cine</t>
  </si>
  <si>
    <t>se Gestionan descuentos preferenciales en Gimnasio, Cine, sitios turísticos y restaurantes de la región, y demás, para servidores públicos de EMPITALITO y su núcleo familiar.</t>
  </si>
  <si>
    <t>se ejecuta el plan de capacitacion con un avance de 100%</t>
  </si>
  <si>
    <t>se implementa  del sistema de gestión de seguridad y salud en el trabajo SG-SST, a traves de plan con un avance del 98%</t>
  </si>
  <si>
    <t>Se implementa el Sistema de Gestión de Seguridad y Salud en el Trabajo (SG-SST) a través del plan establecido, alcanzando un avance del 98%</t>
  </si>
  <si>
    <t>Se implementa el Plan de Talento Humano, alcanzando un avance del 100% en su ejecución</t>
  </si>
  <si>
    <t>Se realizó la revisión y el seguimiento periódico a los consumos de agua mediante el análisis de las facturas del servicio, con el fin de identificar variaciones, consumos atípicos y tendencias de uso. Esta actividad permitió fortalecer el control del recurso hídrico, apoyar la toma de decisiones y promover acciones de uso eficiente y ahorro del agua.</t>
  </si>
  <si>
    <t>Informe , copias recibos.</t>
  </si>
  <si>
    <t>En las labores de limpieza personal y aseo de las instalaciones se optimizó el uso del recurso hídrico mediante prácticas de ahorro, destacándose el lavado de traperos con baldes en lugar de mangueras, con el fin de evitar el desperdicio de agua. Estas acciones permiten un uso más eficiente del recurso y refuerzan el compromiso de la empresa con la gestión responsable del agua.</t>
  </si>
  <si>
    <t>Se realizó dos iformes en el año semestral, evidenciando el cumplimiento de cada una de las actividades.</t>
  </si>
  <si>
    <t>Se realizó la revisión y el seguimiento periódico a los consumos de enenrgia mediante el análisis de las facturas del servicio, con el fin de identificar variaciones, consumos atípicos y tendencias de uso. Esta actividad permitió fortalecer el control del recurso hídrico, apoyar la toma de decisiones y promover acciones de uso eficiente y ahorro del agua.</t>
  </si>
  <si>
    <t>Este criterio se considera cumplido, dado que hasta el momento no se han realizado adquisiciones de aparatos eléctricos o electrónicos. No obstante, se tiene establecido que, en caso de futuras compras, se incluirán criterios de eficiencia energética en los Estudios Previos, conforme a las políticas de uso racional y eficiente de la energía de la empresa.</t>
  </si>
  <si>
    <t>Se realizo dos capacitaciobnes a los funcionarios, contratistas y personal flotante en temas de uso eficiente y ahorro del agua</t>
  </si>
  <si>
    <t>Informe, actas de actividad con su respectivo registro fotografico y lista asistencia.</t>
  </si>
  <si>
    <t xml:space="preserve">Se publico la pieza elaborada a los funcionarios por medio de wass app </t>
  </si>
  <si>
    <t>Informe con su registro fotografico</t>
  </si>
  <si>
    <t>En la empresa existe un contratista electrico quien es el  encargado de revisar  cada uno d elos aparatos electricos, aire acondicionado.</t>
  </si>
  <si>
    <t>Se realiza la revisión y el seguimiento a los consumos de papel por dependencia, teniendo en cuenta que cada área cuenta con una impresora que permite contabilizar el número de impresiones realizadas, lo cual se encuentra directamente asociado al consumo de papel. Adicionalmente, durante el presente año se implementó la plataforma Extranet, lo que ha permitido gestionar la mayoría de los procesos de manera digital, a través de documentos electrónicos y correos, generando una disminución significativa en el consumo de papel.</t>
  </si>
  <si>
    <t>Se promueven y realizan acciones orientadas a la eliminación progresiva del consumo de plásticos de un solo uso. En la empresa no se manejan bolsas plásticas para actividades administrativas u operativas; las únicas bolsas utilizadas corresponden a las destinadas para la disposición y recolección de los residuos sólidos, conforme a los lineamientos del manejo integral de residuos. Con ello, se contribuye a la reducción de la adquisición y uso de plásticos de un solo uso, en concordancia con la normatividad ambiental vigente.</t>
  </si>
  <si>
    <t xml:space="preserve">La actividad se ejecutó en 30 lavaderos, logrando sensibilizar a los participantes sobre el aprovechamiento de aguas lluvias y el uso sostenible del recurso hídrico, promoviendo beneficios ambientales y económicos y fortaleciendo la cultura de manejo responsable del agua. </t>
  </si>
  <si>
    <t>Se presenta el acta de seguimiento de las actividades realizadas, debidamente firmada, junto con el respectivo registro fotográfico, listado de asistencia y el material utilizado.</t>
  </si>
  <si>
    <t>Los fontaneros realizan la actividad en la bocatoma en cada un ade las lineas de conducción.</t>
  </si>
  <si>
    <t>Se presenta como evidencia de cumplimiento el formato denominado Mantenimiento macromedidores, diligenciado por  loas bocatomeros.</t>
  </si>
  <si>
    <t>En el segundo semestre del año 2025 se realizaron dos jornadas de mantenimiento y limpieza del canal de derivación, llevadas a cabo los días 9 de septiembre, 20 de octubre y 3 de noviembre de dicho año.</t>
  </si>
  <si>
    <t xml:space="preserve"> se anexa actas con sus respectivo registro fotográfico.</t>
  </si>
  <si>
    <t>La actividad de mantenimiento y limpieza de las rejillas de fondo y laterales en la bocatoma, ubicada en la vereda La Palma, se cumple de manera diaria por parte de los bocatomeros adscritos a la empresa. Estas labores garantizan un adecuado flujo de agua hacia el sistema de captación y quedan registradas de forma permanente en la bitácora correspondiente. En el segundo semestre se realizo 126 limpiezas de la siguiente manera:
Agosto: 31 mantenimiento y limpieza.
Septiembre: 30 mantenimiento y limpieza.
Octubre: 31 mantenimiento y limpieza.
Noviembre: 30 mantenimiento y limpieza.
Diciembre: 04 mantenimiento y limpieza.
Para un total de 126 limpiezas y mantenimientos realizados en el segundo semestre del año 2025.</t>
  </si>
  <si>
    <t>Se anexa acta de seguimientos y copia de la respectiva bitacora.</t>
  </si>
  <si>
    <t>La actividad de mantenimiento y limpieza de los desarenadores en la bocatoma ubicada en la vereda La Palma fue ejecutada durante los meses de septiembre y noviembre, con el apoyo del personal de fontanería y el uso de maquinaria adecuada. Estas labores permitieron optimizar la eliminación de sedimentos y garantizar la eficiencia del sistema de captación, cumpliendo así con los procedimientos establecidos para el adecuado funcionamiento de la infraestructura.</t>
  </si>
  <si>
    <t>Se anexa acta de seguimiento con rspectivo registro fotgráfico</t>
  </si>
  <si>
    <t>La actividad de mantenimiento a las válvulas de chequeo, de paso y demás estructuras encargadas de controlar el flujo de agua cruda fue ejecutada satisfactoriamente durante el mes de agosto y septiembre por los fontaneros adscritos a la empresa. Estas labores permitieron verificar el correcto funcionamiento de los equipos, realizar los ajustes necesarios y asegurar la continuidad y eficiencia en la conducción del agua hacia el sistema de tratamiento.</t>
  </si>
  <si>
    <t>primer semestre - 2026</t>
  </si>
  <si>
    <t>Se realizara en el segundo semestre de la ejecucion del PUEAA y primer semestre del año 2026.</t>
  </si>
  <si>
    <t>La actividad de verificación de los tanques de almacenamiento se llevó a cabo el 11 de noviembre, realizando chequeos destinados a detectar posibles fugas o daños en su estructura. Asimismo, se efectuaron los mantenimientos de rutina correspondientes, incluyendo el vaciado y purgado de los tanques. Estas acciones permitieron garantizar su adecuado funcionamiento y preservar la calidad y continuidad del servicio.</t>
  </si>
  <si>
    <t>Durante el período comprendido entre agosto y noviembre se recibieron 30 solicitudes relacionadas con fugas, y todas ellas fueron atendidas y solucionadas satisfactoriamente. El cumplimiento alcanza el 100 % de las solicitudes recibidas. Para mayor respaldo, se anexa un formato en Excel en el que se evidencia cada reporte y la correspondiente atención realizada.</t>
  </si>
  <si>
    <t>Primer  semestre - 2026</t>
  </si>
  <si>
    <t xml:space="preserve">La capacitación se desarrolló mediante visitas de finca en finca en el área rural, donde se realizaron sesiones de formación directa con los habitantes. Durante estas visitas se combinaron explicaciones teóricas, demostraciones prácticas y la entrega de material educativo, garantizando que los participantes adquirieran conocimientos sobre la protección y conservación de las microcuencas y la gestión sostenible de las fuentes de abastecimiento de agua. </t>
  </si>
  <si>
    <t xml:space="preserve">Durante la vigencia correspondiente, se realizaron de manera permanente las mediciones de caudal en todo el sistema de macromedición del acueducto, completando las 12 mediciones programadas. Estas mediciones se efectuaron conforme a la periodicidad establecida y siguiendo los procedimientos técnicos vigentes, garantizando el registro y seguimiento adecuado de los caudales en cada uno de los puntos de control del sistema.
</t>
  </si>
  <si>
    <t>Como evidencia, se anexan los registros de medición, los formatos diligenciados y el consolidado mensual de caudales.</t>
  </si>
  <si>
    <t>Se anexan Formato de informe de Resultados de ensayo MI.LAB.FO.66 V1 como soportes de 24 analisis realizados durante el segundo semestre del año 2025 debidamente firmados por los profesionales quienes realizan este proceso, química y microbiologo.</t>
  </si>
  <si>
    <t>Se anexa el archivo en formato Excel, descargado directamente de la base de datos del software 5IINCO, en el cual se evidencia el cumplimiento de la actividad de revisión de micromedidores en mal estado; y se anexa notificaciones realizadas a los usuarios.</t>
  </si>
  <si>
    <t>Se anxa acta de seguimiento y formato en excel del sofware 5IINCO</t>
  </si>
  <si>
    <t>Durante la vigencia establecida se adelantaron las actividades de inspección, búsqueda y verificación de irregularidades en el sistema de distribución de acueducto dentro del perímetro urbano. Como resultado de estas acciones, se llevó a cabo la localización de una (1) conexión fraudulenta, cumpliendo con lo programado para el periodo.
Una vez identificada la irregularidad, se procedió con el proceso de formalización, el cual incluyó la regularización del usuario, el registro en la base de datos comercial, y la actualización del estado de la conexión conforme a la normativa interna vigente.</t>
  </si>
  <si>
    <t>Se anexa las actas de notificación defraudación de fluidos.</t>
  </si>
  <si>
    <t>Durante el periodo establecido, se ejecutaron las labores de reposición de micromedidores que presentaban deterioro, fallas de lectura o daño físico, atendiendo los reportes operativos y comerciales del sistema. En total, se realizaron 513 reposiciones de micromedidores, cumpliendo con la meta programada para la vigencia.
Las reposiciones se efectuaron conforme a los procedimientos técnicos establecidos, garantizando la correcta instalación, calibración y registro de cada equipo en el sistema de micromedición.</t>
  </si>
  <si>
    <t>Se anexa el archivo en formato Excel, descargado directamente de la base de datos del software CINCO, en el cual se evidencia el cumplimiento de la actividad de reposición de micromedidores.
Dicho archivo contiene la siguiente información detallada por cada intervención realizada:
•	Dirección del usuario
•	Barrio
•	Número de medidor
•	Fecha de instalación
•	Certificado de calibración
•	Tipo de medidor instalado
•	Motivo de la novedad
Este soporte constituye la evidencia oficial del registro y trazabilidad de las 513 reposiciones realizadas durante el periodo comprendido entre los meses de agosto y noviembre.</t>
  </si>
  <si>
    <t xml:space="preserve">Durante la vigencia establecida se adelantaron las labores de instalación de micromedidores nuevos en los diferentes usuarios del sistema de acueducto, atendiendo las necesidades de micromedición y los requerimientos operativos de la empresa. La meta programada contemplaba la instalación de 50 micromedidores; sin embargo, gracias a la optimización de recursos y a la gestión realizada, se logró la instalación de un total de 493 micromedidores, superando ampliamente el objetivo establecido.
Las instalaciones se realizaron conforme a los procedimientos técnicos vigentes, garantizando la correcta ubicación, calibración y registro de cada equipo en el sistema comercial y operativo.
</t>
  </si>
  <si>
    <t>Como evidencia, se anexan los listados de usuarios intervenidos, formatos de instalación, registros fotográficos y el consolidado general de micromedidores instalados.</t>
  </si>
  <si>
    <t>La actividad se llevó a cabo el día 22 de octubre de 2025 en el barrio San Miguel, en el marco de la estrategia de participación y promoción comunitaria “EPP CON LA GENTE”. La jornada fue liderada por el ingeniero civil Sergio Armando Bañol Lamilla, profesional del servicio público de alcantarillado adscrito a la empresa, vinculado bajo la modalidad de libre nombramiento y remoción. Durante la reunión se abordaron diversos aspectos relacionados con la gestión empresarial y, de manera específica, se desarrolló la capacitación y sensibilización sobre la detección y reparación de fugas intradomiciliarias. En total, 15 líderes comunitarios atendieron la convocatoria y participaron activamente en la sesión formativa, cumpliéndose los objetivos previstos para esta actividad.</t>
  </si>
  <si>
    <t>Se adjunta acta con su respectivo registro fotográfico y listado de asistencia.</t>
  </si>
  <si>
    <t>Se diseñaron e imprimieron folletos que incluyen consejos clave para el uso responsable del agua y estrategias para evitar su desperdicio, los cuales fueron entregados durante cada una de las capacitaciones dirigidas a las comunidades de zona rural, urbana y a los empleados de EMPITALITO ESP; durante el segundo semestre del año 2025.
En total se entregaron 44 folletos.</t>
  </si>
  <si>
    <t>Mensualmente se realiza esta actividad la cual realiza la tecnica de critica.</t>
  </si>
  <si>
    <t>Se anexa el archivo en formato Excel, descargado directamente de la base de datos del software 5IINCO, en el cual se evidencia el cumplimiento de la actividad de reposición de micromedidores y copia notificaciones realizadas a usuarios.</t>
  </si>
  <si>
    <t>La actividad de inspección y mantenimiento periódico de los componentes principales del sistema se cumplió de manera satisfactoria durante el primer semestre. En este período se realizaron las inspecciones programadas, acompañadas de labores de mantenimiento preventivo y correctivo en los desarenadores, filtros, tanques de almacenamiento y macromedidores, así como la limpieza de las rejillas de fondo. Estas acciones permitieron asegurar el adecuado funcionamiento de la infraestructura, prevenir fallas operativas y garantizar la continuidad y calidad del servicio.</t>
  </si>
  <si>
    <t>Se anexa acta de seguimiento</t>
  </si>
  <si>
    <t>Se anexa certificado donde se evidencia la disminución del IOPUF en el segundo semestre del año 2025.</t>
  </si>
  <si>
    <t xml:space="preserve">Durante la visita a los 30 lavaderos de las viviendas, se llevó a cabo una capacitación práctica en la que se abordaron diferentes alternativas para el reúso de aguas grises al interior del hogar. En esta misma visita, se explicó a los residentes cómo aprovechar el segundo lavado de la lavadora, destacando su potencial para actividades domésticas que no requieren agua potable, como limpieza de pisos, riego de jardines y otras tareas complementarias. </t>
  </si>
  <si>
    <t>Se anexa acta con su registro fotografico y listado deasistencia.</t>
  </si>
  <si>
    <t>Primer semestre - 2026</t>
  </si>
  <si>
    <t>Las actividades se realizaron en las siguientes fechas y horas del segundo semestre del año 2025:
	19 de agosto: Centro de 8:00 a.m. a 10:00 a.m.
	26 de agosto: Centro de 8:00 a.m. a 11: 00 a.m.
	09 de septiembre: Escuela Nelson Carvajal 3:00 p.m. a 4:00 p.m.                                                        Se anexa la respectiva acta con su registro fotografico y listado de asistencia.</t>
  </si>
  <si>
    <t>EMPITALITO ha realizado diversas acciones de divulgación en redes sociales, medios de comunicación y en su página web para promover la racionalización, el uso eficiente y el ahorro del agua. Estas actividades hacen parte de los compromisos institucionales y del Programa de uso Eficiente y Ahorro del Agua - PUEAA, con el fin de sensibilizar a la comunidad y fortalecer la cultura del cuidado del recurso hídrico. Se anexa trazabilidad que soporta el cumplimeinto.</t>
  </si>
  <si>
    <t>Se anexa copia de recibo donde se evidencia que se publico un mensaje alusivo al uso eficiente del agua.</t>
  </si>
  <si>
    <t>Actividad que no se le dio cumplimiento. Dado el incumplimiento consecutivo de esta actividad se presentó reformulación ante la Corporación Autónoma del Alto Magdalena – CAM, cuyo radicado del trámite se realizó el día 27 de junio del 2025 con numero de radicado 2025E16254. (se anexan los documentos del proceso).</t>
  </si>
  <si>
    <t xml:space="preserve">Se realiza 1 capacitación en el año a comunidad aledaña a la bocatoma de acueducto municipal, sobre la vereda la Palma y alrededores, en temas protección del recurso hídrico y uso eficiente y ahorro del agua, se presenta como evidencia formato de actividades ambientales y contrato de los profesionales adscritos a la entidad. </t>
  </si>
  <si>
    <t xml:space="preserve">Se realizo las 2 actividades de capacitacion al personal de EMPITALITO en temas de uso eficiente y ahorro del agua y protección del recurso hídrico actividad que se registra en formato de actividades de la empresa y contratos de personal del area ambiental que participaron en la actividad.   </t>
  </si>
  <si>
    <t>Durante el año 2025 se llevó a cabo la eliminación de cuatro conexiones erradas mediante la ejecución de obras realizadas por EMPITALITO E.S.P. La primera intervención se efectuó en el barrio Villa Matilde, donde se eliminaron tres conexiones erradas, labores ejecutadas en el marco del contrato de obra N.º 060 de 2025. Estas acciones permitieron reducir los vertimientos indebidos al sistema de aguas lluvias y mejorar las condiciones hidráulicas y ambientales del sector intervenido.
La segunda intervención se desarrolló en una vivienda del barrio La Virginia, la cual presentaba una conexión errónea que vertía aguas residuales al Zanjón del Burro. EMPITALITO E.S.P., con recursos propios, realizó la conexión adecuada al sistema de alcantarillado, eliminando así la descarga irregular. Se presenta como evidencia los informes de ejecución del profesional encargado.</t>
  </si>
  <si>
    <t>Durante el año 2025, se completó la construcción de dos aliviaderos, cumpliendo con los compromisos establecidos:
1.	Aliviadero en el Barrio La Pradera:
•	Ubicado en un sector estratégico de alta demanda hidráulica, este aliviadero se construyó para aliviar la presión en la red durante eventos de lluvias intensas.
•	La obra incluyó la instalación de infraestructura de derivación para optimizar el flujo de aguas residuales y pluviales.
2.	Aliviadero en el Barrio L a Virginia:
•	Este aliviadero se ubicó en un área crítica con frecuentes problemas de acumulación de aguas durante precipitaciones.
•	La intervención consistió en la construcción de un sistema eficiente de derivación hacia la red principal, reduciendo el impacto en la vía y en los barrios circundantes. Se anexan los respectivos informes de ejecución obra y pedido interno de almacen.</t>
  </si>
  <si>
    <t>Se presenta como evidencia convenio nro. 031 de 2025 celebrado entre El Municipio de Pitalito y LA EMPRESA DE SERVICOS PUBLCIOS DOMCILIARIOS DE PITALITO- EMPITALITO ESP , cuyo objeto es AUNAR ESFUERZOS ENTRE EL MUNICIPIO DE PITALITO Y LA EMPRESA DE SERVICIOS PÚBLICOS DOMICILIARIOS DE PITALITO EMPITALITO E.S.P. PARA LA CONSTRUCCIÓN, REPOSICIÓN Y OPTIMIZACIÓN DE REDES DEL SISTEMA DE ALCANTARILLADO PLUVIAL Y DEL COLECTOR DE ALCANTARILLADO SANITARIO Y OBRAS CONEXAS EN EL MUNICIPIO DE PITALITO., por un valor de MIL OCHOCIENTOS CINCO MILLONES CUATROCIENTOS SESENTA Y NUEVE MIL SEISCIENTOS SESENTA Y UN PESOS M/CTE ($ 1.805.469.661,00).</t>
  </si>
  <si>
    <t>Se programa para ejecutarse en el año 2026.</t>
  </si>
  <si>
    <t>Meta que se cumplio desde el año 2024 ya que se ejecuto 1.	Construcción de Colectores en la Comuna II:
•	Se contrató y ejecutó la construcción de colectores pluviales en los sectores La Pradera, Los Rosales, Los Nogales, y Paraíso, con un total de 4.037 ML de tubería instalada.
•	Este proyecto incluyó la instalación de colectores principales, cámaras de inspección, y la rehabilitación de áreas intervenidas, garantizando la funcionalidad del sistema y su integración con las redes existentes cumpliendo a cabalidad con latotalidad de los metros lineales a construir, se anexan los respectivos contartos</t>
  </si>
  <si>
    <t>Se realizo la limpieza manual de los sumideros Mediante contrato número 052 de 2025 celebrado entre la empresa de servicios públicos domiciliarios de Pitalito EMPITALITO ESP, y la señora ELSY ALEJANDRA LEÓN YAGUE identificado con cedula de ciudadanía nro 36.289.681 de Pitalito Huila. Cuyo objeto fue “Mantenimiento preventivo al zanjón del Burro, Zanjón de los Tiestos, planta de tratamiento de aguas residuales y limpieza de sumideros del Municipio de Pitalito Huila”. Por un valor de ciento noventa y ocho millones novecientos noventa mil seiscientos cincuenta y siete pesos ($ 198.990.657) m/cte.</t>
  </si>
  <si>
    <t>Se realizo la limpieza de los canales de aguas lluvias (Zanjón del Burro y Zanjón de los Tiestos) Mediante contrato número 052 del 2025 celebrado entre la empresa de servicios públicos domiciliarios de Pitalito EMPITALITO ESP, y la señora ELCY ALEJANDRA LEÓN YAGUE identificado con cedula de ciudadanía nro 36.289.681 de Pitalito Huila. Cuyo objeto fue “Mantenimiento preventivo al zanjón del Burro, Zanjón de los Tiestos, planta de tratamiento de aguas residuales y limpieza de sumideros del Municipio de Pitalito Huila”. Por un valor de ciento noventa y ocho millones novecientos noventa mil seiscientos cincuenta y siete pesos ($ 198.990.657) m/cte.</t>
  </si>
  <si>
    <t>Se realizo el monitoreo de las aguas residuales del punto de vertimiento denominado PTAR y aguas arriba y abajo de la fuente receptora el Río Guarapas Mediante contrato número 033 de 2025 celebrado entre la empresa de servicios públicos domiciliarios de Pitalito EMPITALITO ESP, y la empresa de laboratorio AMBILAB identificado con NIT 900.813.726. Cuyo objeto fue “Contratar los servicios de análisis físico, químico y microbiológico de agua superficial y de vertimientos y de agua cruda y tratada para consumo humano”. Por un valor de treinta y siete millones ochocientos cincuenta mil pesos ($ 42.176.932) m/cte.</t>
  </si>
  <si>
    <t>Se realizó limpieza de la PTAR Mediante contrato número 052 de 2025 celebrado entre la empresa de servicios públicos domiciliarios de Pitalito EMPITALITO ESP, y la señora ELCY ALEJANDRA LEÓN YAGUE identificado con cedula de ciudadanía nro 36.289.681 de Pitalito Huila. Cuyo objeto fue “Mantenimiento preventivo al zanjón del Burro, Zanjón de los Tiestos, planta de tratamiento de aguas residuales y limpieza de sumideros del Municipio de Pitalito Huila”. Por un valor de ciento noventa y ocho millones novecientos noventa mil seiscientos cincuenta y siete pesos ($ 198.990.657) m/cte.</t>
  </si>
  <si>
    <t>Seelabora informe con cada una de las actividades que se cumplieron en el año 2025, se anexa informe digital.</t>
  </si>
  <si>
    <t>Registro fotografico de los rh debidamente diligenciados copia resultado evaluaciones.</t>
  </si>
  <si>
    <t>Se realiza seguimiento a transportadores el dia 25 de noviembre se anexa acta de seguimiento debidamente firmada y con su repectivo registro fotografico.</t>
  </si>
  <si>
    <t>Acta de seguiento</t>
  </si>
  <si>
    <t>Auditorias externas a gestores externos de residuos peligrosos.</t>
  </si>
  <si>
    <t>La auditoría externa al gestor de residuos peligrosos INCIHUILA se realizó de manera virtual, mediante la solicitud y revisión de documentación soporte. Para este proceso se recibieron y evaluaron los certificados de disposición final, manifiestos de transporte, permisos vigentes y demás documentos requeridos, con el fin de verificar el cumplimiento de las obligaciones del gestor. Como evidencia, se anexan los correos de solicitud, los documentos suministrados y el registro de evaluación documental.</t>
  </si>
  <si>
    <t>Copia de correos enviados y recibidos.
Documentos aportados por el gestor.
Formato interno de evaluación documental.</t>
  </si>
  <si>
    <t>Acta de reunion con su respectivo registro fotografico y listado de asistencia.</t>
  </si>
  <si>
    <t>Se realiza la entrega de los residuos el ultimo martes de cada mes a las 2:00 p.m, se anexacertificado de entrega residuos.</t>
  </si>
  <si>
    <t>Copia de formulario RH1 debidamente firmado.</t>
  </si>
  <si>
    <t>El PGIRASA  se actualizó según Resolución 591 del 2024 en el primer trimestre del año 2025.</t>
  </si>
  <si>
    <t>	Se ejecutaron mantenimientos preventivos a los sistemas hidrosanitarios a intervalos planificados, incluyendo revisión de grifos, sanitarios, lavamanos, tuberías y válvulas. Estas acciones contribuyeron a garantizar el correcto funcionamiento de la infraestructura, prevenir fugas y prolongar la vida útil de los sistemas.
2.	Se realizó una limpieza de la tubería debido a un taponamiento, el cual fue identificado como resultado de la acumulación de pañitos húmedos que se están arrojando por el inodoro. Este tipo de material no debe ser desechado de esta manera, ya que no es biodegradable y genera obstrucciones en el sistema de alcantarillado, lo que afecta el correcto funcionamiento de la red sanitaria. Es fundamental que se sensibilice a los funcionarios sobre los efectos negativos de desechar productos no adecuados en los inodoros, para evitar futuros incidentes de taponamiento y mantener el sistema de alcantarillado en condiciones óptimas.
3.	Se revisaron las llaves de las instalaciones para verificar que estén en correcto estado lo cual se pudo evidenciar que la llave de la cocina sede principal cuenta con un goteo por lo cual se recomienda reparar lo mas pronto posible para evitar el desperdicio del agua. (se cambió llave reparando así la fuga).</t>
  </si>
  <si>
    <t>Durante el periodo enero–diciembre se implementaron mecanismos sistemáticos para la identificación y atención oportuna de fugas de agua en las instalaciones de la entidad. Estos mecanismos incluyeron inspecciones periódicas a la red hidrosanitaria, revisión del estado de grifos, sanitarios, lavamanos, tuberías, válvulas y puntos de conexión, así como la verificación del comportamiento de los consumos a partir del análisis de las facturas del servicio de acueducto, lo cual permitió identificar posibles fugas no visibles.</t>
  </si>
  <si>
    <t>Informe con su respectivo registro fotografico</t>
  </si>
  <si>
    <t>Esta activida se cumple al 100% debido a que en las instalaciones de la empresa todas las luminarias son deconvencionales de bajo consumo y mantienen limpias.</t>
  </si>
  <si>
    <t>Se realizaron piezas con relación al tema y se publicaron en los medios  de comunicación de la empresa.</t>
  </si>
  <si>
    <t>De acuerdo con el seguimiento a la ejecución de los indicadores del PIGA, se registra un avance del 100% en las metas establecidas.</t>
  </si>
  <si>
    <t>acta</t>
  </si>
  <si>
    <t>lista de asistencia</t>
  </si>
  <si>
    <t>contrato 060 de 2025</t>
  </si>
  <si>
    <t>contrato 031 de 2025</t>
  </si>
  <si>
    <t>informes</t>
  </si>
  <si>
    <t xml:space="preserve">se han realizado 24 acta de comité </t>
  </si>
  <si>
    <t xml:space="preserve">   se  Divulga y socialización del Código de integridad Institucional</t>
  </si>
  <si>
    <t>se  realiza actividad para el  control de conflictos de interés</t>
  </si>
  <si>
    <t xml:space="preserve">se actualiza los formatos orrespondientes a la Caracterizar los ciudadanos, usuarios o grupos de interés que atiende la entidad, así como los temas que despiertan mayor interés. Y se implementa el area comercial </t>
  </si>
  <si>
    <t xml:space="preserve">el link  se encuentra en la pagina web de la empresa  con la publicacion TRD las que se encuentra vigente </t>
  </si>
  <si>
    <t xml:space="preserve">Pagina web </t>
  </si>
  <si>
    <t>se evaluo la documentacion para eleiminar</t>
  </si>
  <si>
    <t>comité MIPG no. 10</t>
  </si>
  <si>
    <t>se Socializa en el  comité de gestión y desempeño los documentos a eliminar.</t>
  </si>
  <si>
    <t>n el mes de agosto de 2025 se realizo cambio y actualizacion del sistema de gestion documental, migrando del sistema ORFEO al sistema de gestion documental DASHA NOT PAPER (extranet), este sistema esta alineado a las politicas nacionales del archivo general de la nacion Acuerdo 001 de 2024 , Modelo Integrado de Planeación y Gestión (MIPG), Política de Gobierno Digital, Ley 1341 de 2009 , Decreto 767 de 2022, Ley 1712 de 2014 , Ley 1437 de 2011. En este sentido, la actulizacion y/o renovacion del Sistema de Gestión Documental asegura el cumplimiento de estas disposiciones y facilita el acceso, seguridad y gestión de la información.</t>
  </si>
  <si>
    <t>cto no. 059-2025</t>
  </si>
  <si>
    <t>n al vigencia 2025 se realizo actualizacion al equipo de computo asignado a la oficina de archivo cambiandole el disco duro mecanico por un disco duro solido de 1TB, Asi mismo se le aumento la memoria RAM del equipo; estas actualizacion hace que el equipo aumente su velocidad para la ejeucion de tareas. Por otro lado se realizo actualizacion del sistema operativo pasado a la ultima version de microsoft la cual es windows 11.</t>
  </si>
  <si>
    <t>formato de mantenimiento de equipo</t>
  </si>
  <si>
    <t>ndisco duro solido de 1tb para la operacion del sistema operativo y sus componente, asi mismo de los programas que se instalaron, por otro lado quedaron 2 discos duros conectados en serie para salvaguardar toda la informacion que se maneja en la oficina del archivo. Adicionalmente se tiene configurado y sincronizado en la nube la informacion del archivo central e historico de la entidad</t>
  </si>
  <si>
    <t>eln el mes de agosto de 2025 se realizo cambio y actualizacion del sistema de gestion documental, migrando del sistema ORFEO al sistema de gestion documental DASHA NOT PAPER (extranet), este sistema esta alineado a las politicas nacionales del archivo general de la nacion Acuerdo 001 de 2024 , Modelo Integrado de Planeación y Gestión (MIPG), Política de Gobierno Digital, Ley 1341 de 2009 , Decreto 767 de 2022, Ley 1712 de 2014 , Ley 1437 de 2011. En este sentido, la actulizacion y/o renovacion del Sistema de Gestión Documental asegura el cumplimiento de estas disposiciones y facilita el acceso, seguridad y gestión de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</si>
</sst>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5" x14ac:knownFonts="1">
    <font>
      <sz val="11"/>
      <color theme="1"/>
      <name val="Calibri"/>
      <family val="2"/>
      <scheme val="minor"/>
    </font>
    <font>
      <b/>
      <sz val="11"/>
      <color theme="1"/>
      <name val="Calibri"/>
      <family val="2"/>
      <scheme val="minor"/>
    </font>
    <font>
      <sz val="11"/>
      <color theme="1"/>
      <name val="Arial Narrow"/>
      <family val="2"/>
    </font>
    <font>
      <sz val="11"/>
      <color theme="1"/>
      <name val="Arial"/>
      <family val="2"/>
    </font>
    <font>
      <sz val="11"/>
      <color rgb="FF000000"/>
      <name val="Arial"/>
      <family val="2"/>
    </font>
    <font>
      <sz val="11"/>
      <color theme="1"/>
      <name val="Calibri"/>
      <family val="2"/>
      <scheme val="minor"/>
    </font>
    <font>
      <b/>
      <sz val="11"/>
      <color theme="1"/>
      <name val="Arial Narrow"/>
      <family val="2"/>
    </font>
    <font>
      <sz val="10"/>
      <color theme="1"/>
      <name val="Arial Narrow"/>
      <family val="2"/>
    </font>
    <font>
      <b/>
      <sz val="12"/>
      <color theme="1"/>
      <name val="Arial Narrow"/>
      <family val="2"/>
    </font>
    <font>
      <b/>
      <sz val="10"/>
      <name val="Arial"/>
      <family val="2"/>
    </font>
    <font>
      <b/>
      <sz val="11"/>
      <name val="Arial Narrow"/>
      <family val="2"/>
    </font>
    <font>
      <b/>
      <sz val="9"/>
      <name val="Arial Narrow"/>
      <family val="2"/>
    </font>
    <font>
      <sz val="9"/>
      <color theme="0"/>
      <name val="Century Gothic"/>
      <family val="2"/>
    </font>
    <font>
      <sz val="9"/>
      <name val="Century Gothic"/>
      <family val="2"/>
    </font>
    <font>
      <sz val="9"/>
      <color theme="1"/>
      <name val="Arial Narrow"/>
      <family val="2"/>
    </font>
    <font>
      <b/>
      <sz val="14"/>
      <color theme="1"/>
      <name val="Arial Narrow"/>
      <family val="2"/>
    </font>
    <font>
      <b/>
      <sz val="20"/>
      <name val="Arial"/>
      <family val="2"/>
    </font>
    <font>
      <sz val="8"/>
      <name val="Calibri"/>
      <family val="2"/>
      <scheme val="minor"/>
    </font>
    <font>
      <u/>
      <sz val="10"/>
      <color indexed="12"/>
      <name val="Arial"/>
      <family val="2"/>
    </font>
    <font>
      <sz val="10"/>
      <color theme="0"/>
      <name val="Arial Narrow"/>
      <family val="2"/>
    </font>
    <font>
      <b/>
      <sz val="11"/>
      <name val="Arial"/>
      <family val="2"/>
    </font>
    <font>
      <b/>
      <sz val="11"/>
      <color theme="1"/>
      <name val="Arial"/>
      <family val="2"/>
    </font>
    <font>
      <sz val="11"/>
      <color theme="0"/>
      <name val="Arial"/>
      <family val="2"/>
    </font>
    <font>
      <sz val="11"/>
      <name val="Arial"/>
      <family val="2"/>
    </font>
    <font>
      <u/>
      <sz val="11"/>
      <color indexed="12"/>
      <name val="Arial"/>
      <family val="2"/>
    </font>
    <font>
      <b/>
      <sz val="8"/>
      <name val="Arial"/>
      <family val="2"/>
    </font>
    <font>
      <sz val="8"/>
      <color theme="0"/>
      <name val="Arial"/>
      <family val="2"/>
    </font>
    <font>
      <sz val="8"/>
      <name val="Arial"/>
      <family val="2"/>
    </font>
    <font>
      <sz val="10"/>
      <name val="Arial Narrow"/>
      <family val="2"/>
    </font>
    <font>
      <sz val="10"/>
      <color theme="0"/>
      <name val="Century Gothic"/>
      <family val="2"/>
    </font>
    <font>
      <sz val="10"/>
      <name val="Century Gothic"/>
      <family val="2"/>
    </font>
    <font>
      <b/>
      <sz val="10"/>
      <name val="Arial Narrow"/>
      <family val="2"/>
    </font>
    <font>
      <b/>
      <sz val="10"/>
      <color theme="1"/>
      <name val="Arial Narrow"/>
      <family val="2"/>
    </font>
    <font>
      <sz val="8"/>
      <color theme="0"/>
      <name val="Arial Narrow"/>
      <family val="2"/>
    </font>
    <font>
      <sz val="8"/>
      <name val="Arial Narrow"/>
      <family val="2"/>
    </font>
    <font>
      <b/>
      <sz val="8"/>
      <name val="Arial Narrow"/>
      <family val="2"/>
    </font>
    <font>
      <b/>
      <sz val="9"/>
      <color theme="1"/>
      <name val="Arial Narrow"/>
      <family val="2"/>
    </font>
    <font>
      <sz val="7"/>
      <color theme="0"/>
      <name val="Century Gothic"/>
      <family val="2"/>
    </font>
    <font>
      <sz val="7"/>
      <name val="Century Gothic"/>
      <family val="2"/>
    </font>
    <font>
      <b/>
      <sz val="12"/>
      <name val="Arial"/>
      <family val="2"/>
    </font>
    <font>
      <b/>
      <sz val="14"/>
      <name val="Arial"/>
      <family val="2"/>
    </font>
    <font>
      <sz val="11"/>
      <color theme="0"/>
      <name val="Arial Narrow"/>
      <family val="2"/>
    </font>
    <font>
      <sz val="11"/>
      <name val="Arial Narrow"/>
      <family val="2"/>
    </font>
    <font>
      <b/>
      <sz val="16"/>
      <name val="Arial"/>
      <family val="2"/>
    </font>
    <font>
      <b/>
      <sz val="10"/>
      <color rgb="FF000000"/>
      <name val="Arial Narrow"/>
      <family val="2"/>
    </font>
    <font>
      <sz val="10"/>
      <color rgb="FF000000"/>
      <name val="Arial Narrow"/>
      <family val="2"/>
    </font>
    <font>
      <sz val="10"/>
      <color theme="1"/>
      <name val="Calibri"/>
      <family val="2"/>
      <scheme val="minor"/>
    </font>
    <font>
      <sz val="22"/>
      <color theme="1"/>
      <name val="Arial Narrow"/>
      <family val="2"/>
    </font>
    <font>
      <b/>
      <sz val="22"/>
      <color theme="1"/>
      <name val="Arial Narrow"/>
      <family val="2"/>
    </font>
    <font>
      <u/>
      <sz val="22"/>
      <color theme="1"/>
      <name val="Arial Narrow"/>
      <family val="2"/>
    </font>
    <font>
      <b/>
      <sz val="24"/>
      <name val="Arial Narrow"/>
      <family val="2"/>
    </font>
    <font>
      <sz val="24"/>
      <name val="Arial Narrow"/>
      <family val="2"/>
    </font>
    <font>
      <b/>
      <sz val="24"/>
      <color theme="0" tint="-0.14999847407452621"/>
      <name val="Arial Narrow"/>
      <family val="2"/>
    </font>
    <font>
      <sz val="24"/>
      <color theme="1"/>
      <name val="Arial Narrow"/>
      <family val="2"/>
    </font>
    <font>
      <b/>
      <sz val="22"/>
      <name val="Arial Narrow"/>
      <family val="2"/>
    </font>
    <font>
      <sz val="22"/>
      <color rgb="FF000000"/>
      <name val="Arial Narrow"/>
      <family val="2"/>
    </font>
    <font>
      <sz val="22"/>
      <color rgb="FFFF0000"/>
      <name val="Arial Narrow"/>
      <family val="2"/>
    </font>
    <font>
      <sz val="22"/>
      <name val="Arial Narrow"/>
      <family val="2"/>
    </font>
    <font>
      <sz val="26"/>
      <color theme="1"/>
      <name val="Arial Narrow"/>
      <family val="2"/>
    </font>
    <font>
      <sz val="26"/>
      <name val="Arial Narrow"/>
      <family val="2"/>
    </font>
    <font>
      <b/>
      <sz val="26"/>
      <name val="Arial Narrow"/>
      <family val="2"/>
    </font>
    <font>
      <sz val="24"/>
      <color rgb="FFFF0000"/>
      <name val="Arial Narrow"/>
      <family val="2"/>
    </font>
    <font>
      <sz val="36"/>
      <color theme="1"/>
      <name val="Arial Narrow"/>
      <family val="2"/>
    </font>
    <font>
      <sz val="36"/>
      <name val="Arial Narrow"/>
      <family val="2"/>
    </font>
    <font>
      <sz val="36"/>
      <color rgb="FFFF0000"/>
      <name val="Arial Narrow"/>
      <family val="2"/>
    </font>
    <font>
      <b/>
      <sz val="9"/>
      <color indexed="81"/>
      <name val="Tahoma"/>
      <family val="2"/>
    </font>
    <font>
      <sz val="9"/>
      <color indexed="81"/>
      <name val="Tahoma"/>
      <family val="2"/>
    </font>
    <font>
      <b/>
      <sz val="12"/>
      <color indexed="81"/>
      <name val="Arial Narrow"/>
      <family val="2"/>
    </font>
    <font>
      <sz val="12"/>
      <color indexed="81"/>
      <name val="Arial Narrow"/>
      <family val="2"/>
    </font>
    <font>
      <b/>
      <sz val="10"/>
      <color indexed="81"/>
      <name val="Tahoma"/>
      <family val="2"/>
    </font>
    <font>
      <sz val="10"/>
      <color indexed="81"/>
      <name val="Tahoma"/>
      <family val="2"/>
    </font>
    <font>
      <sz val="14"/>
      <color indexed="81"/>
      <name val="Tahoma"/>
      <family val="2"/>
    </font>
    <font>
      <sz val="20"/>
      <color theme="1"/>
      <name val="Arial Narrow"/>
      <family val="2"/>
    </font>
    <font>
      <sz val="20"/>
      <name val="Arial Narrow"/>
      <family val="2"/>
    </font>
    <font>
      <sz val="12"/>
      <color theme="1"/>
      <name val="Arial Narrow"/>
      <family val="2"/>
    </font>
    <font>
      <sz val="28"/>
      <name val="Arial Narrow"/>
      <family val="2"/>
    </font>
    <font>
      <b/>
      <sz val="28"/>
      <name val="Arial Narrow"/>
      <family val="2"/>
    </font>
    <font>
      <sz val="9"/>
      <color theme="1"/>
      <name val="Calibri"/>
      <family val="2"/>
      <scheme val="minor"/>
    </font>
    <font>
      <b/>
      <sz val="22"/>
      <color theme="0" tint="-0.14999847407452621"/>
      <name val="Arial Narrow"/>
      <family val="2"/>
    </font>
    <font>
      <sz val="28"/>
      <color theme="1"/>
      <name val="Arial Narrow"/>
      <family val="2"/>
    </font>
    <font>
      <b/>
      <sz val="36"/>
      <color theme="1"/>
      <name val="Arial Narrow"/>
      <family val="2"/>
    </font>
    <font>
      <sz val="11"/>
      <name val="Century Gothic"/>
      <family val="2"/>
    </font>
    <font>
      <sz val="11"/>
      <color rgb="FFFF0000"/>
      <name val="Arial Narrow"/>
      <family val="2"/>
    </font>
    <font>
      <sz val="9"/>
      <color rgb="FFFF0000"/>
      <name val="Arial Narrow"/>
      <family val="2"/>
    </font>
    <font>
      <sz val="8"/>
      <color rgb="FF000000"/>
      <name val="Arial Narrow"/>
      <family val="2"/>
    </font>
    <font>
      <b/>
      <sz val="8"/>
      <color rgb="FF000000"/>
      <name val="Arial Narrow"/>
      <family val="2"/>
    </font>
    <font>
      <b/>
      <sz val="8"/>
      <color theme="1"/>
      <name val="Arial Narrow"/>
      <family val="2"/>
    </font>
    <font>
      <sz val="11"/>
      <color rgb="FF595959"/>
      <name val="Arial Narrow"/>
      <family val="2"/>
    </font>
    <font>
      <sz val="12"/>
      <color theme="1"/>
      <name val="Calibri"/>
      <family val="2"/>
      <scheme val="minor"/>
    </font>
    <font>
      <sz val="12"/>
      <name val="Arial Narrow"/>
      <family val="2"/>
    </font>
    <font>
      <sz val="12"/>
      <color rgb="FFFF0000"/>
      <name val="Arial Narrow"/>
      <family val="2"/>
    </font>
    <font>
      <sz val="12"/>
      <color rgb="FF000000"/>
      <name val="Arial Narrow"/>
      <family val="2"/>
    </font>
    <font>
      <sz val="11"/>
      <color rgb="FF000000"/>
      <name val="Calibri"/>
      <family val="2"/>
      <scheme val="minor"/>
    </font>
    <font>
      <sz val="8"/>
      <color theme="1"/>
      <name val="Arial Narrow"/>
      <family val="2"/>
    </font>
    <font>
      <sz val="11"/>
      <color rgb="FF000000"/>
      <name val="Arial Narrow"/>
      <family val="2"/>
    </font>
  </fonts>
  <fills count="26">
    <fill>
      <patternFill patternType="none"/>
    </fill>
    <fill>
      <patternFill patternType="gray125"/>
    </fill>
    <fill>
      <patternFill patternType="solid">
        <fgColor theme="0" tint="-4.9989318521683403E-2"/>
        <bgColor indexed="64"/>
      </patternFill>
    </fill>
    <fill>
      <patternFill patternType="solid">
        <fgColor rgb="FF00B0F0"/>
        <bgColor indexed="64"/>
      </patternFill>
    </fill>
    <fill>
      <patternFill patternType="solid">
        <fgColor theme="0"/>
        <bgColor indexed="64"/>
      </patternFill>
    </fill>
    <fill>
      <patternFill patternType="solid">
        <fgColor rgb="FF00B050"/>
        <bgColor indexed="64"/>
      </patternFill>
    </fill>
    <fill>
      <patternFill patternType="solid">
        <fgColor rgb="FF00B0F0"/>
        <bgColor rgb="FFA7CA56"/>
      </patternFill>
    </fill>
    <fill>
      <patternFill patternType="solid">
        <fgColor theme="5"/>
        <bgColor indexed="64"/>
      </patternFill>
    </fill>
    <fill>
      <patternFill patternType="solid">
        <fgColor theme="5"/>
        <bgColor rgb="FFA7CA56"/>
      </patternFill>
    </fill>
    <fill>
      <patternFill patternType="solid">
        <fgColor rgb="FF4472C4"/>
        <bgColor indexed="64"/>
      </patternFill>
    </fill>
    <fill>
      <patternFill patternType="solid">
        <fgColor rgb="FFCFD5EA"/>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indexed="9"/>
        <bgColor indexed="64"/>
      </patternFill>
    </fill>
    <fill>
      <patternFill patternType="solid">
        <fgColor rgb="FFED7D31"/>
        <bgColor indexed="64"/>
      </patternFill>
    </fill>
    <fill>
      <patternFill patternType="solid">
        <fgColor rgb="FFFF0000"/>
        <bgColor indexed="64"/>
      </patternFill>
    </fill>
    <fill>
      <patternFill patternType="solid">
        <fgColor rgb="FFFFFF00"/>
        <bgColor indexed="64"/>
      </patternFill>
    </fill>
    <fill>
      <patternFill patternType="solid">
        <fgColor rgb="FF92D050"/>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rgb="FFEE8036"/>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FFFFFF"/>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rgb="FFFFFFFF"/>
      </left>
      <right style="medium">
        <color rgb="FFFFFFFF"/>
      </right>
      <top style="medium">
        <color rgb="FFFFFFFF"/>
      </top>
      <bottom style="thick">
        <color rgb="FFFFFFFF"/>
      </bottom>
      <diagonal/>
    </border>
    <border>
      <left style="medium">
        <color rgb="FFFFFFFF"/>
      </left>
      <right style="medium">
        <color rgb="FFFFFFFF"/>
      </right>
      <top style="thick">
        <color rgb="FFFFFFFF"/>
      </top>
      <bottom style="medium">
        <color rgb="FFFFFFFF"/>
      </bottom>
      <diagonal/>
    </border>
    <border>
      <left style="medium">
        <color rgb="FFFFFFFF"/>
      </left>
      <right style="medium">
        <color rgb="FFFFFFFF"/>
      </right>
      <top style="medium">
        <color rgb="FFFFFFFF"/>
      </top>
      <bottom style="medium">
        <color rgb="FFFFFFFF"/>
      </bottom>
      <diagonal/>
    </border>
    <border>
      <left/>
      <right/>
      <top style="medium">
        <color rgb="FFFFFFFF"/>
      </top>
      <bottom/>
      <diagonal/>
    </border>
    <border>
      <left/>
      <right/>
      <top/>
      <bottom style="medium">
        <color rgb="FFFFFFFF"/>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rgb="FF000000"/>
      </bottom>
      <diagonal/>
    </border>
    <border>
      <left style="thin">
        <color indexed="64"/>
      </left>
      <right/>
      <top style="thin">
        <color indexed="64"/>
      </top>
      <bottom style="medium">
        <color rgb="FF000000"/>
      </bottom>
      <diagonal/>
    </border>
    <border>
      <left style="medium">
        <color indexed="64"/>
      </left>
      <right style="thin">
        <color indexed="64"/>
      </right>
      <top style="thin">
        <color indexed="64"/>
      </top>
      <bottom style="medium">
        <color rgb="FF000000"/>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medium">
        <color rgb="FF000000"/>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s>
  <cellStyleXfs count="6">
    <xf numFmtId="0" fontId="0" fillId="0" borderId="0"/>
    <xf numFmtId="0" fontId="3" fillId="0" borderId="0"/>
    <xf numFmtId="0" fontId="4" fillId="0" borderId="0"/>
    <xf numFmtId="9" fontId="4" fillId="0" borderId="0" applyFont="0" applyFill="0" applyBorder="0" applyAlignment="0" applyProtection="0"/>
    <xf numFmtId="9" fontId="5" fillId="0" borderId="0" applyFont="0" applyFill="0" applyBorder="0" applyAlignment="0" applyProtection="0"/>
    <xf numFmtId="0" fontId="18" fillId="0" borderId="0" applyNumberFormat="0" applyFill="0" applyBorder="0" applyAlignment="0" applyProtection="0">
      <alignment vertical="top"/>
      <protection locked="0"/>
    </xf>
  </cellStyleXfs>
  <cellXfs count="740">
    <xf numFmtId="0" fontId="0" fillId="0" borderId="0" xfId="0"/>
    <xf numFmtId="0" fontId="0" fillId="0" borderId="0" xfId="0" applyProtection="1">
      <protection hidden="1"/>
    </xf>
    <xf numFmtId="0" fontId="2" fillId="0" borderId="0" xfId="0" applyFont="1" applyAlignment="1" applyProtection="1">
      <alignment horizontal="center" vertical="center"/>
      <protection hidden="1"/>
    </xf>
    <xf numFmtId="0" fontId="1" fillId="2" borderId="1" xfId="0" applyFont="1" applyFill="1" applyBorder="1" applyAlignment="1" applyProtection="1">
      <alignment horizontal="center" vertical="center" wrapText="1"/>
      <protection hidden="1"/>
    </xf>
    <xf numFmtId="0" fontId="0" fillId="0" borderId="0" xfId="0" applyAlignment="1" applyProtection="1">
      <alignment vertical="center" wrapText="1"/>
      <protection hidden="1"/>
    </xf>
    <xf numFmtId="0" fontId="0" fillId="0" borderId="0" xfId="0" applyAlignment="1" applyProtection="1">
      <alignment vertical="center"/>
      <protection hidden="1"/>
    </xf>
    <xf numFmtId="0" fontId="0" fillId="0" borderId="0" xfId="0" applyAlignment="1" applyProtection="1">
      <alignment wrapText="1"/>
      <protection hidden="1"/>
    </xf>
    <xf numFmtId="0" fontId="2" fillId="2" borderId="1" xfId="0" applyFont="1" applyFill="1" applyBorder="1" applyAlignment="1" applyProtection="1">
      <alignment horizontal="center" vertical="center"/>
      <protection hidden="1"/>
    </xf>
    <xf numFmtId="0" fontId="2" fillId="0" borderId="1" xfId="0" applyFont="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2" fillId="4" borderId="0" xfId="0" applyFont="1" applyFill="1" applyProtection="1">
      <protection hidden="1"/>
    </xf>
    <xf numFmtId="0" fontId="2" fillId="4" borderId="0" xfId="0" applyFont="1" applyFill="1" applyAlignment="1" applyProtection="1">
      <alignment horizontal="center" vertical="center"/>
      <protection hidden="1"/>
    </xf>
    <xf numFmtId="0" fontId="2" fillId="4" borderId="0" xfId="0" applyFont="1" applyFill="1" applyAlignment="1" applyProtection="1">
      <alignment horizontal="left" vertical="center"/>
      <protection hidden="1"/>
    </xf>
    <xf numFmtId="0" fontId="13" fillId="3" borderId="1" xfId="0" applyFont="1" applyFill="1" applyBorder="1" applyAlignment="1" applyProtection="1">
      <alignment horizontal="center" vertical="center" wrapText="1"/>
      <protection hidden="1"/>
    </xf>
    <xf numFmtId="0" fontId="13" fillId="6" borderId="1" xfId="0" applyFont="1" applyFill="1" applyBorder="1" applyAlignment="1" applyProtection="1">
      <alignment horizontal="center" vertical="center" wrapText="1"/>
      <protection hidden="1"/>
    </xf>
    <xf numFmtId="0" fontId="6" fillId="4" borderId="0" xfId="0" applyFont="1" applyFill="1" applyAlignment="1" applyProtection="1">
      <alignment horizontal="center" vertical="center"/>
      <protection hidden="1"/>
    </xf>
    <xf numFmtId="0" fontId="2" fillId="4" borderId="0" xfId="0" applyFont="1" applyFill="1" applyAlignment="1" applyProtection="1">
      <alignment vertical="center"/>
      <protection hidden="1"/>
    </xf>
    <xf numFmtId="0" fontId="2" fillId="0" borderId="0" xfId="0" applyFont="1" applyProtection="1">
      <protection hidden="1"/>
    </xf>
    <xf numFmtId="0" fontId="2" fillId="0" borderId="1" xfId="0" applyFont="1" applyBorder="1" applyAlignment="1" applyProtection="1">
      <alignment horizontal="center" vertical="center" wrapText="1"/>
      <protection hidden="1"/>
    </xf>
    <xf numFmtId="14" fontId="14" fillId="0" borderId="1" xfId="0" applyNumberFormat="1" applyFont="1" applyBorder="1" applyAlignment="1" applyProtection="1">
      <alignment horizontal="center" vertical="center" wrapText="1"/>
      <protection locked="0"/>
    </xf>
    <xf numFmtId="0" fontId="14" fillId="0" borderId="1" xfId="0" applyFont="1" applyBorder="1" applyAlignment="1" applyProtection="1">
      <alignment horizontal="center" vertical="center" wrapText="1"/>
      <protection locked="0"/>
    </xf>
    <xf numFmtId="0" fontId="7" fillId="4" borderId="1" xfId="0" applyFont="1" applyFill="1" applyBorder="1" applyAlignment="1" applyProtection="1">
      <alignment horizontal="center" vertical="center" wrapText="1"/>
      <protection locked="0"/>
    </xf>
    <xf numFmtId="0" fontId="2" fillId="0" borderId="1" xfId="0" applyFont="1" applyBorder="1" applyAlignment="1">
      <alignment horizontal="center" vertical="center" wrapText="1"/>
    </xf>
    <xf numFmtId="9" fontId="15" fillId="5" borderId="17" xfId="4" applyFont="1" applyFill="1" applyBorder="1" applyAlignment="1" applyProtection="1">
      <alignment horizontal="center" vertical="center"/>
      <protection hidden="1"/>
    </xf>
    <xf numFmtId="9" fontId="2" fillId="0" borderId="1" xfId="4" applyFont="1" applyFill="1" applyBorder="1" applyAlignment="1" applyProtection="1">
      <alignment horizontal="center" vertical="center" wrapText="1"/>
      <protection locked="0"/>
    </xf>
    <xf numFmtId="0" fontId="12" fillId="8" borderId="1" xfId="0" applyFont="1" applyFill="1" applyBorder="1" applyAlignment="1" applyProtection="1">
      <alignment horizontal="center" vertical="center" wrapText="1"/>
      <protection hidden="1"/>
    </xf>
    <xf numFmtId="0" fontId="2" fillId="0" borderId="1" xfId="0" applyFont="1" applyBorder="1" applyProtection="1">
      <protection hidden="1"/>
    </xf>
    <xf numFmtId="9" fontId="15" fillId="5" borderId="3" xfId="4" applyFont="1" applyFill="1" applyBorder="1" applyAlignment="1" applyProtection="1">
      <alignment horizontal="center" vertical="center"/>
      <protection hidden="1"/>
    </xf>
    <xf numFmtId="0" fontId="2" fillId="0" borderId="1" xfId="0" applyFont="1" applyBorder="1" applyAlignment="1" applyProtection="1">
      <alignment wrapText="1"/>
      <protection hidden="1"/>
    </xf>
    <xf numFmtId="0" fontId="0" fillId="0" borderId="0" xfId="0" applyAlignment="1">
      <alignment horizontal="center" vertical="center" wrapText="1"/>
    </xf>
    <xf numFmtId="0" fontId="0" fillId="0" borderId="0" xfId="0" applyAlignment="1">
      <alignment horizontal="left" wrapText="1"/>
    </xf>
    <xf numFmtId="0" fontId="0" fillId="0" borderId="0" xfId="0" applyAlignment="1">
      <alignment horizontal="center" vertical="center"/>
    </xf>
    <xf numFmtId="0" fontId="10" fillId="0" borderId="0" xfId="0" applyFont="1" applyAlignment="1" applyProtection="1">
      <alignment horizontal="center" vertical="center" wrapText="1"/>
      <protection hidden="1"/>
    </xf>
    <xf numFmtId="14" fontId="7" fillId="0" borderId="1" xfId="0" applyNumberFormat="1" applyFont="1" applyBorder="1" applyAlignment="1" applyProtection="1">
      <alignment horizontal="center" vertical="center" wrapText="1"/>
      <protection locked="0"/>
    </xf>
    <xf numFmtId="0" fontId="19" fillId="8" borderId="1" xfId="0" applyFont="1" applyFill="1" applyBorder="1" applyAlignment="1" applyProtection="1">
      <alignment horizontal="center" vertical="center" wrapText="1"/>
      <protection hidden="1"/>
    </xf>
    <xf numFmtId="0" fontId="7" fillId="4" borderId="0" xfId="0" applyFont="1" applyFill="1" applyAlignment="1" applyProtection="1">
      <alignment horizontal="center" vertical="center" wrapText="1"/>
      <protection hidden="1"/>
    </xf>
    <xf numFmtId="0" fontId="7" fillId="0" borderId="1" xfId="0" applyFont="1" applyBorder="1" applyAlignment="1" applyProtection="1">
      <alignment horizontal="center" vertical="center" wrapText="1"/>
      <protection hidden="1"/>
    </xf>
    <xf numFmtId="0" fontId="7" fillId="0" borderId="0" xfId="0" applyFont="1" applyAlignment="1" applyProtection="1">
      <alignment horizontal="center" vertical="center" wrapText="1"/>
      <protection hidden="1"/>
    </xf>
    <xf numFmtId="0" fontId="2" fillId="0" borderId="1" xfId="0" applyFont="1" applyBorder="1" applyAlignment="1" applyProtection="1">
      <alignment horizontal="center" vertical="center"/>
      <protection hidden="1"/>
    </xf>
    <xf numFmtId="0" fontId="0" fillId="0" borderId="0" xfId="0" applyAlignment="1" applyProtection="1">
      <alignment horizontal="center" vertical="center"/>
      <protection hidden="1"/>
    </xf>
    <xf numFmtId="0" fontId="9" fillId="0" borderId="14" xfId="0" applyFont="1" applyBorder="1" applyAlignment="1" applyProtection="1">
      <alignment horizontal="center" vertical="center"/>
      <protection hidden="1"/>
    </xf>
    <xf numFmtId="0" fontId="9" fillId="0" borderId="0" xfId="0" applyFont="1" applyAlignment="1" applyProtection="1">
      <alignment horizontal="center" vertical="center"/>
      <protection hidden="1"/>
    </xf>
    <xf numFmtId="0" fontId="9" fillId="0" borderId="15" xfId="0" applyFont="1" applyBorder="1" applyAlignment="1" applyProtection="1">
      <alignment horizontal="center" vertical="center"/>
      <protection hidden="1"/>
    </xf>
    <xf numFmtId="0" fontId="2" fillId="4" borderId="0" xfId="0" applyFont="1" applyFill="1" applyAlignment="1" applyProtection="1">
      <alignment wrapText="1"/>
      <protection hidden="1"/>
    </xf>
    <xf numFmtId="0" fontId="2" fillId="0" borderId="0" xfId="0" applyFont="1" applyAlignment="1" applyProtection="1">
      <alignment wrapText="1"/>
      <protection hidden="1"/>
    </xf>
    <xf numFmtId="0" fontId="2" fillId="4" borderId="0" xfId="0" applyFont="1" applyFill="1" applyAlignment="1" applyProtection="1">
      <alignment horizontal="center" vertical="center" wrapText="1"/>
      <protection hidden="1"/>
    </xf>
    <xf numFmtId="0" fontId="2" fillId="0" borderId="0" xfId="0" applyFont="1" applyAlignment="1" applyProtection="1">
      <alignment horizontal="center" vertical="center" wrapText="1"/>
      <protection hidden="1"/>
    </xf>
    <xf numFmtId="0" fontId="2" fillId="4" borderId="1" xfId="0" applyFont="1" applyFill="1" applyBorder="1" applyAlignment="1" applyProtection="1">
      <alignment horizontal="center" vertical="center" wrapText="1"/>
      <protection hidden="1"/>
    </xf>
    <xf numFmtId="0" fontId="3" fillId="4" borderId="0" xfId="0" applyFont="1" applyFill="1" applyAlignment="1" applyProtection="1">
      <alignment wrapText="1"/>
      <protection hidden="1"/>
    </xf>
    <xf numFmtId="0" fontId="3" fillId="0" borderId="0" xfId="0" applyFont="1" applyAlignment="1" applyProtection="1">
      <alignment wrapText="1"/>
      <protection hidden="1"/>
    </xf>
    <xf numFmtId="0" fontId="21" fillId="4" borderId="0" xfId="0" applyFont="1" applyFill="1" applyAlignment="1" applyProtection="1">
      <alignment wrapText="1"/>
      <protection hidden="1"/>
    </xf>
    <xf numFmtId="0" fontId="23" fillId="3" borderId="1" xfId="0" applyFont="1" applyFill="1" applyBorder="1" applyAlignment="1" applyProtection="1">
      <alignment wrapText="1"/>
      <protection hidden="1"/>
    </xf>
    <xf numFmtId="0" fontId="22" fillId="8" borderId="1" xfId="0" applyFont="1" applyFill="1" applyBorder="1" applyAlignment="1" applyProtection="1">
      <alignment wrapText="1"/>
      <protection hidden="1"/>
    </xf>
    <xf numFmtId="0" fontId="23" fillId="6" borderId="1" xfId="0" applyFont="1" applyFill="1" applyBorder="1" applyAlignment="1" applyProtection="1">
      <alignment wrapText="1"/>
      <protection hidden="1"/>
    </xf>
    <xf numFmtId="14" fontId="3" fillId="0" borderId="1" xfId="0" applyNumberFormat="1" applyFont="1" applyBorder="1" applyAlignment="1" applyProtection="1">
      <alignment wrapText="1"/>
      <protection locked="0"/>
    </xf>
    <xf numFmtId="0" fontId="3" fillId="0" borderId="1" xfId="0" applyFont="1" applyBorder="1" applyAlignment="1" applyProtection="1">
      <alignment wrapText="1"/>
      <protection locked="0"/>
    </xf>
    <xf numFmtId="0" fontId="2" fillId="4" borderId="0" xfId="0" applyFont="1" applyFill="1" applyAlignment="1" applyProtection="1">
      <alignment horizontal="center"/>
      <protection hidden="1"/>
    </xf>
    <xf numFmtId="0" fontId="6" fillId="0" borderId="0" xfId="0" applyFont="1" applyAlignment="1" applyProtection="1">
      <alignment horizontal="center" vertical="center"/>
      <protection hidden="1"/>
    </xf>
    <xf numFmtId="0" fontId="2" fillId="0" borderId="0" xfId="0" applyFont="1" applyAlignment="1" applyProtection="1">
      <alignment horizontal="center"/>
      <protection hidden="1"/>
    </xf>
    <xf numFmtId="0" fontId="27" fillId="3" borderId="1" xfId="0" applyFont="1" applyFill="1" applyBorder="1" applyAlignment="1" applyProtection="1">
      <alignment horizontal="center" vertical="center" wrapText="1"/>
      <protection hidden="1"/>
    </xf>
    <xf numFmtId="0" fontId="26" fillId="8" borderId="1" xfId="0" applyFont="1" applyFill="1" applyBorder="1" applyAlignment="1" applyProtection="1">
      <alignment horizontal="center" vertical="center" wrapText="1"/>
      <protection hidden="1"/>
    </xf>
    <xf numFmtId="0" fontId="27" fillId="6" borderId="1" xfId="0" applyFont="1" applyFill="1" applyBorder="1" applyAlignment="1" applyProtection="1">
      <alignment horizontal="center" vertical="center" wrapText="1"/>
      <protection hidden="1"/>
    </xf>
    <xf numFmtId="0" fontId="3" fillId="2" borderId="1" xfId="0" applyFont="1" applyFill="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14" fontId="3" fillId="0" borderId="1" xfId="0" applyNumberFormat="1" applyFont="1" applyBorder="1" applyAlignment="1" applyProtection="1">
      <alignment horizontal="center" vertical="center" wrapText="1"/>
      <protection locked="0"/>
    </xf>
    <xf numFmtId="14" fontId="24" fillId="0" borderId="1" xfId="5" applyNumberFormat="1"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30" fillId="3" borderId="1" xfId="0" applyFont="1" applyFill="1" applyBorder="1" applyAlignment="1" applyProtection="1">
      <alignment horizontal="center" vertical="center" wrapText="1"/>
      <protection hidden="1"/>
    </xf>
    <xf numFmtId="0" fontId="29" fillId="8" borderId="1" xfId="0" applyFont="1" applyFill="1" applyBorder="1" applyAlignment="1" applyProtection="1">
      <alignment horizontal="center" vertical="center" wrapText="1"/>
      <protection hidden="1"/>
    </xf>
    <xf numFmtId="0" fontId="30" fillId="6" borderId="1" xfId="0" applyFont="1" applyFill="1" applyBorder="1" applyAlignment="1" applyProtection="1">
      <alignment horizontal="center" vertical="center" wrapText="1"/>
      <protection hidden="1"/>
    </xf>
    <xf numFmtId="0" fontId="7" fillId="2" borderId="1" xfId="0" applyFont="1" applyFill="1" applyBorder="1" applyAlignment="1" applyProtection="1">
      <alignment horizontal="center" vertical="center"/>
      <protection hidden="1"/>
    </xf>
    <xf numFmtId="0" fontId="7" fillId="0" borderId="6" xfId="0" applyFont="1" applyBorder="1" applyAlignment="1" applyProtection="1">
      <alignment horizontal="center" vertical="center" wrapText="1"/>
      <protection hidden="1"/>
    </xf>
    <xf numFmtId="0" fontId="28" fillId="3" borderId="1" xfId="0" applyFont="1" applyFill="1" applyBorder="1" applyAlignment="1" applyProtection="1">
      <alignment horizontal="center" vertical="center" wrapText="1"/>
      <protection hidden="1"/>
    </xf>
    <xf numFmtId="0" fontId="28" fillId="6" borderId="1" xfId="0" applyFont="1" applyFill="1" applyBorder="1" applyAlignment="1" applyProtection="1">
      <alignment horizontal="center" vertical="center" wrapText="1"/>
      <protection hidden="1"/>
    </xf>
    <xf numFmtId="0" fontId="7" fillId="4" borderId="0" xfId="0" applyFont="1" applyFill="1" applyProtection="1">
      <protection hidden="1"/>
    </xf>
    <xf numFmtId="0" fontId="7" fillId="0" borderId="0" xfId="0" applyFont="1" applyProtection="1">
      <protection hidden="1"/>
    </xf>
    <xf numFmtId="0" fontId="32" fillId="4" borderId="0" xfId="0" applyFont="1" applyFill="1" applyAlignment="1" applyProtection="1">
      <alignment horizontal="center" vertical="center"/>
      <protection hidden="1"/>
    </xf>
    <xf numFmtId="0" fontId="7" fillId="4" borderId="0" xfId="0" applyFont="1" applyFill="1" applyAlignment="1" applyProtection="1">
      <alignment vertical="center"/>
      <protection hidden="1"/>
    </xf>
    <xf numFmtId="9" fontId="32" fillId="5" borderId="16" xfId="4" applyFont="1" applyFill="1" applyBorder="1" applyAlignment="1" applyProtection="1">
      <alignment horizontal="center" vertical="center"/>
      <protection hidden="1"/>
    </xf>
    <xf numFmtId="0" fontId="7" fillId="2" borderId="1" xfId="0" applyFont="1" applyFill="1" applyBorder="1" applyAlignment="1" applyProtection="1">
      <alignment horizontal="center" vertical="center" wrapText="1"/>
      <protection hidden="1"/>
    </xf>
    <xf numFmtId="0" fontId="7" fillId="0" borderId="0" xfId="0" applyFont="1" applyAlignment="1" applyProtection="1">
      <alignment wrapText="1"/>
      <protection hidden="1"/>
    </xf>
    <xf numFmtId="9" fontId="32" fillId="5" borderId="16" xfId="4" applyFont="1" applyFill="1" applyBorder="1" applyAlignment="1" applyProtection="1">
      <alignment horizontal="center" vertical="center" wrapText="1"/>
      <protection hidden="1"/>
    </xf>
    <xf numFmtId="0" fontId="32" fillId="0" borderId="0" xfId="0" applyFont="1" applyAlignment="1" applyProtection="1">
      <alignment horizontal="center" vertical="center" wrapText="1"/>
      <protection hidden="1"/>
    </xf>
    <xf numFmtId="0" fontId="34" fillId="3" borderId="1" xfId="0" applyFont="1" applyFill="1" applyBorder="1" applyAlignment="1" applyProtection="1">
      <alignment horizontal="center" vertical="center" wrapText="1"/>
      <protection hidden="1"/>
    </xf>
    <xf numFmtId="0" fontId="33" fillId="8" borderId="1" xfId="0" applyFont="1" applyFill="1" applyBorder="1" applyAlignment="1" applyProtection="1">
      <alignment horizontal="center" vertical="center" wrapText="1"/>
      <protection hidden="1"/>
    </xf>
    <xf numFmtId="0" fontId="34" fillId="6" borderId="1" xfId="0" applyFont="1" applyFill="1" applyBorder="1" applyAlignment="1" applyProtection="1">
      <alignment horizontal="center" vertical="center" wrapText="1"/>
      <protection hidden="1"/>
    </xf>
    <xf numFmtId="0" fontId="7" fillId="0" borderId="0" xfId="0" applyFont="1" applyAlignment="1" applyProtection="1">
      <alignment horizontal="center" vertical="center"/>
      <protection hidden="1"/>
    </xf>
    <xf numFmtId="0" fontId="14" fillId="2" borderId="1" xfId="0" applyFont="1" applyFill="1" applyBorder="1" applyAlignment="1" applyProtection="1">
      <alignment horizontal="center" vertical="center"/>
      <protection hidden="1"/>
    </xf>
    <xf numFmtId="0" fontId="14" fillId="0" borderId="0" xfId="0" applyFont="1" applyProtection="1">
      <protection hidden="1"/>
    </xf>
    <xf numFmtId="0" fontId="36" fillId="0" borderId="0" xfId="0" applyFont="1" applyAlignment="1" applyProtection="1">
      <alignment horizontal="left" vertical="center"/>
      <protection hidden="1"/>
    </xf>
    <xf numFmtId="9" fontId="36" fillId="5" borderId="17" xfId="4" applyFont="1" applyFill="1" applyBorder="1" applyAlignment="1" applyProtection="1">
      <alignment horizontal="center" vertical="center"/>
      <protection hidden="1"/>
    </xf>
    <xf numFmtId="0" fontId="38" fillId="3" borderId="1" xfId="0" applyFont="1" applyFill="1" applyBorder="1" applyAlignment="1" applyProtection="1">
      <alignment horizontal="center" vertical="center" wrapText="1"/>
      <protection hidden="1"/>
    </xf>
    <xf numFmtId="0" fontId="37" fillId="8" borderId="1" xfId="0" applyFont="1" applyFill="1" applyBorder="1" applyAlignment="1" applyProtection="1">
      <alignment horizontal="center" vertical="center" wrapText="1"/>
      <protection hidden="1"/>
    </xf>
    <xf numFmtId="0" fontId="38" fillId="6" borderId="1" xfId="0" applyFont="1" applyFill="1" applyBorder="1" applyAlignment="1" applyProtection="1">
      <alignment horizontal="center" vertical="center" wrapText="1"/>
      <protection hidden="1"/>
    </xf>
    <xf numFmtId="0" fontId="2" fillId="4" borderId="0" xfId="0" applyFont="1" applyFill="1" applyAlignment="1" applyProtection="1">
      <alignment horizontal="left" vertical="center" wrapText="1"/>
      <protection hidden="1"/>
    </xf>
    <xf numFmtId="0" fontId="7" fillId="0" borderId="1" xfId="0" applyFont="1" applyBorder="1" applyAlignment="1" applyProtection="1">
      <alignment horizontal="center" vertical="center"/>
      <protection hidden="1"/>
    </xf>
    <xf numFmtId="0" fontId="2" fillId="2" borderId="1" xfId="0" applyFont="1" applyFill="1" applyBorder="1" applyAlignment="1" applyProtection="1">
      <alignment horizontal="center" vertical="center" wrapText="1"/>
      <protection hidden="1"/>
    </xf>
    <xf numFmtId="0" fontId="7" fillId="0" borderId="13" xfId="0" applyFont="1" applyBorder="1" applyAlignment="1" applyProtection="1">
      <alignment horizontal="center" vertical="center" wrapText="1"/>
      <protection hidden="1"/>
    </xf>
    <xf numFmtId="14" fontId="2" fillId="0" borderId="1" xfId="0" applyNumberFormat="1" applyFont="1" applyBorder="1" applyAlignment="1" applyProtection="1">
      <alignment horizontal="center" vertical="center" wrapText="1"/>
      <protection locked="0"/>
    </xf>
    <xf numFmtId="9" fontId="6" fillId="5" borderId="3" xfId="4" applyFont="1" applyFill="1" applyBorder="1" applyAlignment="1" applyProtection="1">
      <alignment horizontal="center" vertical="center"/>
      <protection hidden="1"/>
    </xf>
    <xf numFmtId="0" fontId="42" fillId="3" borderId="1" xfId="0" applyFont="1" applyFill="1" applyBorder="1" applyAlignment="1" applyProtection="1">
      <alignment horizontal="center" vertical="center" wrapText="1"/>
      <protection hidden="1"/>
    </xf>
    <xf numFmtId="0" fontId="41" fillId="8" borderId="1" xfId="0" applyFont="1" applyFill="1" applyBorder="1" applyAlignment="1" applyProtection="1">
      <alignment horizontal="center" vertical="center" wrapText="1"/>
      <protection hidden="1"/>
    </xf>
    <xf numFmtId="0" fontId="42" fillId="6" borderId="1" xfId="0" applyFont="1" applyFill="1" applyBorder="1" applyAlignment="1" applyProtection="1">
      <alignment horizontal="center" vertical="center" wrapText="1"/>
      <protection hidden="1"/>
    </xf>
    <xf numFmtId="9" fontId="6" fillId="5" borderId="3" xfId="4" applyFont="1" applyFill="1" applyBorder="1" applyAlignment="1" applyProtection="1">
      <alignment horizontal="center" vertical="center" wrapText="1"/>
      <protection hidden="1"/>
    </xf>
    <xf numFmtId="0" fontId="2" fillId="4" borderId="1" xfId="0" applyFont="1" applyFill="1" applyBorder="1" applyAlignment="1" applyProtection="1">
      <alignment horizontal="center" vertical="center"/>
      <protection hidden="1"/>
    </xf>
    <xf numFmtId="0" fontId="2" fillId="0" borderId="1" xfId="0" applyFont="1" applyBorder="1" applyAlignment="1" applyProtection="1">
      <alignment vertical="center" wrapText="1"/>
      <protection hidden="1"/>
    </xf>
    <xf numFmtId="0" fontId="44" fillId="9" borderId="18" xfId="0" applyFont="1" applyFill="1" applyBorder="1" applyAlignment="1">
      <alignment horizontal="left" vertical="center" wrapText="1" readingOrder="1"/>
    </xf>
    <xf numFmtId="0" fontId="44" fillId="9" borderId="20" xfId="0" applyFont="1" applyFill="1" applyBorder="1" applyAlignment="1">
      <alignment horizontal="left" vertical="center" wrapText="1" readingOrder="1"/>
    </xf>
    <xf numFmtId="0" fontId="45" fillId="10" borderId="19" xfId="0" applyFont="1" applyFill="1" applyBorder="1" applyAlignment="1">
      <alignment horizontal="center" vertical="center" wrapText="1" readingOrder="1"/>
    </xf>
    <xf numFmtId="0" fontId="44" fillId="10" borderId="20" xfId="0" applyFont="1" applyFill="1" applyBorder="1" applyAlignment="1">
      <alignment horizontal="center" vertical="center" wrapText="1" readingOrder="1"/>
    </xf>
    <xf numFmtId="0" fontId="45" fillId="10" borderId="20" xfId="0" applyFont="1" applyFill="1" applyBorder="1" applyAlignment="1">
      <alignment horizontal="center" vertical="center" wrapText="1" readingOrder="1"/>
    </xf>
    <xf numFmtId="9" fontId="45" fillId="10" borderId="19" xfId="0" applyNumberFormat="1" applyFont="1" applyFill="1" applyBorder="1" applyAlignment="1">
      <alignment horizontal="center" vertical="center" wrapText="1" readingOrder="1"/>
    </xf>
    <xf numFmtId="0" fontId="44" fillId="9" borderId="18" xfId="0" applyFont="1" applyFill="1" applyBorder="1" applyAlignment="1">
      <alignment horizontal="center" vertical="center" wrapText="1" readingOrder="1"/>
    </xf>
    <xf numFmtId="0" fontId="44" fillId="9" borderId="20" xfId="0" applyFont="1" applyFill="1" applyBorder="1" applyAlignment="1">
      <alignment horizontal="center" vertical="center" wrapText="1" readingOrder="1"/>
    </xf>
    <xf numFmtId="0" fontId="3" fillId="11" borderId="1" xfId="0" applyFont="1" applyFill="1" applyBorder="1" applyAlignment="1" applyProtection="1">
      <alignment horizontal="center" vertical="center" wrapText="1"/>
      <protection hidden="1"/>
    </xf>
    <xf numFmtId="49" fontId="2" fillId="0" borderId="1" xfId="0" applyNumberFormat="1" applyFont="1" applyBorder="1" applyAlignment="1" applyProtection="1">
      <alignment horizontal="center" wrapText="1"/>
      <protection locked="0"/>
    </xf>
    <xf numFmtId="49" fontId="2" fillId="0" borderId="1" xfId="0" applyNumberFormat="1" applyFont="1" applyBorder="1" applyAlignment="1" applyProtection="1">
      <alignment horizontal="center" vertical="center" wrapText="1"/>
      <protection locked="0"/>
    </xf>
    <xf numFmtId="0" fontId="2" fillId="0" borderId="0" xfId="0" applyFont="1" applyAlignment="1" applyProtection="1">
      <alignment vertical="center"/>
      <protection hidden="1"/>
    </xf>
    <xf numFmtId="0" fontId="2" fillId="2" borderId="1" xfId="0" applyFont="1" applyFill="1" applyBorder="1" applyAlignment="1" applyProtection="1">
      <alignment vertical="center"/>
      <protection hidden="1"/>
    </xf>
    <xf numFmtId="0" fontId="2" fillId="0" borderId="1" xfId="0" applyFont="1" applyBorder="1" applyAlignment="1" applyProtection="1">
      <alignment vertical="center"/>
      <protection hidden="1"/>
    </xf>
    <xf numFmtId="9" fontId="45" fillId="10" borderId="20" xfId="0" applyNumberFormat="1" applyFont="1" applyFill="1" applyBorder="1" applyAlignment="1">
      <alignment horizontal="center" vertical="center" wrapText="1" readingOrder="1"/>
    </xf>
    <xf numFmtId="9" fontId="45" fillId="10" borderId="19" xfId="0" applyNumberFormat="1" applyFont="1" applyFill="1" applyBorder="1" applyAlignment="1">
      <alignment horizontal="center" wrapText="1" readingOrder="1"/>
    </xf>
    <xf numFmtId="0" fontId="44" fillId="9" borderId="18" xfId="0" applyFont="1" applyFill="1" applyBorder="1" applyAlignment="1">
      <alignment horizontal="center" wrapText="1" readingOrder="1"/>
    </xf>
    <xf numFmtId="0" fontId="45" fillId="10" borderId="19" xfId="4" applyNumberFormat="1" applyFont="1" applyFill="1" applyBorder="1" applyAlignment="1">
      <alignment horizontal="center" wrapText="1" readingOrder="1"/>
    </xf>
    <xf numFmtId="9" fontId="15" fillId="5" borderId="0" xfId="4" applyFont="1" applyFill="1" applyBorder="1" applyAlignment="1" applyProtection="1">
      <alignment horizontal="center" vertical="center"/>
      <protection hidden="1"/>
    </xf>
    <xf numFmtId="9" fontId="6" fillId="5" borderId="0" xfId="4" applyFont="1" applyFill="1" applyBorder="1" applyAlignment="1" applyProtection="1">
      <alignment horizontal="center" vertical="center" wrapText="1"/>
      <protection hidden="1"/>
    </xf>
    <xf numFmtId="9" fontId="6" fillId="5" borderId="0" xfId="4" applyFont="1" applyFill="1" applyBorder="1" applyAlignment="1" applyProtection="1">
      <alignment horizontal="center" vertical="center"/>
      <protection hidden="1"/>
    </xf>
    <xf numFmtId="9" fontId="15" fillId="5" borderId="0" xfId="4" applyFont="1" applyFill="1" applyBorder="1" applyAlignment="1" applyProtection="1">
      <alignment horizontal="center" vertical="center" wrapText="1"/>
      <protection hidden="1"/>
    </xf>
    <xf numFmtId="9" fontId="6" fillId="4" borderId="0" xfId="4" applyFont="1" applyFill="1" applyBorder="1" applyAlignment="1" applyProtection="1">
      <alignment horizontal="center" vertical="center" wrapText="1"/>
      <protection hidden="1"/>
    </xf>
    <xf numFmtId="0" fontId="44" fillId="4" borderId="18" xfId="0" applyFont="1" applyFill="1" applyBorder="1" applyAlignment="1">
      <alignment horizontal="center" wrapText="1" readingOrder="1"/>
    </xf>
    <xf numFmtId="9" fontId="45" fillId="4" borderId="19" xfId="0" applyNumberFormat="1" applyFont="1" applyFill="1" applyBorder="1" applyAlignment="1">
      <alignment horizontal="center" wrapText="1" readingOrder="1"/>
    </xf>
    <xf numFmtId="0" fontId="45" fillId="4" borderId="19" xfId="4" applyNumberFormat="1" applyFont="1" applyFill="1" applyBorder="1" applyAlignment="1">
      <alignment horizontal="center" wrapText="1" readingOrder="1"/>
    </xf>
    <xf numFmtId="9" fontId="32" fillId="5" borderId="3" xfId="4" applyFont="1" applyFill="1" applyBorder="1" applyAlignment="1" applyProtection="1">
      <alignment horizontal="center" vertical="center"/>
      <protection hidden="1"/>
    </xf>
    <xf numFmtId="0" fontId="7" fillId="4" borderId="0" xfId="0" applyFont="1" applyFill="1" applyAlignment="1" applyProtection="1">
      <alignment horizontal="center" vertical="center"/>
      <protection hidden="1"/>
    </xf>
    <xf numFmtId="0" fontId="46" fillId="0" borderId="0" xfId="0" applyFont="1" applyAlignment="1" applyProtection="1">
      <alignment horizontal="center" vertical="center"/>
      <protection hidden="1"/>
    </xf>
    <xf numFmtId="0" fontId="7" fillId="0" borderId="1" xfId="0" applyFont="1" applyBorder="1" applyAlignment="1" applyProtection="1">
      <alignment vertical="center" wrapText="1"/>
      <protection hidden="1"/>
    </xf>
    <xf numFmtId="0" fontId="28" fillId="3" borderId="1" xfId="0" applyFont="1" applyFill="1" applyBorder="1" applyAlignment="1" applyProtection="1">
      <alignment horizontal="center" wrapText="1"/>
      <protection hidden="1"/>
    </xf>
    <xf numFmtId="0" fontId="13" fillId="3" borderId="1" xfId="0" applyFont="1" applyFill="1" applyBorder="1" applyAlignment="1" applyProtection="1">
      <alignment horizontal="center" wrapText="1"/>
      <protection hidden="1"/>
    </xf>
    <xf numFmtId="0" fontId="19" fillId="8" borderId="1" xfId="0" applyFont="1" applyFill="1" applyBorder="1" applyAlignment="1" applyProtection="1">
      <alignment horizontal="center" wrapText="1"/>
      <protection hidden="1"/>
    </xf>
    <xf numFmtId="0" fontId="28" fillId="6" borderId="1" xfId="0" applyFont="1" applyFill="1" applyBorder="1" applyAlignment="1" applyProtection="1">
      <alignment horizontal="center" wrapText="1"/>
      <protection hidden="1"/>
    </xf>
    <xf numFmtId="0" fontId="12" fillId="8" borderId="1" xfId="0" applyFont="1" applyFill="1" applyBorder="1" applyAlignment="1" applyProtection="1">
      <alignment horizontal="center" wrapText="1"/>
      <protection hidden="1"/>
    </xf>
    <xf numFmtId="0" fontId="13" fillId="6" borderId="1" xfId="0" applyFont="1" applyFill="1" applyBorder="1" applyAlignment="1" applyProtection="1">
      <alignment horizontal="center" wrapText="1"/>
      <protection hidden="1"/>
    </xf>
    <xf numFmtId="0" fontId="28" fillId="4" borderId="5" xfId="0" applyFont="1" applyFill="1" applyBorder="1" applyAlignment="1">
      <alignment horizontal="center" wrapText="1"/>
    </xf>
    <xf numFmtId="0" fontId="28" fillId="4" borderId="1" xfId="0" applyFont="1" applyFill="1" applyBorder="1" applyAlignment="1">
      <alignment horizontal="center" wrapText="1"/>
    </xf>
    <xf numFmtId="0" fontId="7" fillId="0" borderId="0" xfId="0" applyFont="1" applyAlignment="1" applyProtection="1">
      <alignment horizontal="center" wrapText="1"/>
      <protection hidden="1"/>
    </xf>
    <xf numFmtId="9" fontId="32" fillId="5" borderId="3" xfId="4" applyFont="1" applyFill="1" applyBorder="1" applyAlignment="1" applyProtection="1">
      <alignment horizontal="center"/>
      <protection hidden="1"/>
    </xf>
    <xf numFmtId="0" fontId="7" fillId="0" borderId="0" xfId="0" applyFont="1" applyAlignment="1" applyProtection="1">
      <alignment horizontal="center"/>
      <protection hidden="1"/>
    </xf>
    <xf numFmtId="0" fontId="47" fillId="4" borderId="0" xfId="0" applyFont="1" applyFill="1"/>
    <xf numFmtId="0" fontId="48" fillId="4" borderId="0" xfId="0" applyFont="1" applyFill="1" applyAlignment="1">
      <alignment horizontal="left" vertical="center"/>
    </xf>
    <xf numFmtId="0" fontId="47" fillId="4" borderId="0" xfId="0" applyFont="1" applyFill="1" applyAlignment="1">
      <alignment horizontal="left" indent="4"/>
    </xf>
    <xf numFmtId="0" fontId="47" fillId="4" borderId="0" xfId="0" applyFont="1" applyFill="1" applyAlignment="1">
      <alignment wrapText="1"/>
    </xf>
    <xf numFmtId="0" fontId="51" fillId="12" borderId="26" xfId="0" applyFont="1" applyFill="1" applyBorder="1" applyAlignment="1">
      <alignment horizontal="center" vertical="center" wrapText="1"/>
    </xf>
    <xf numFmtId="0" fontId="51" fillId="12" borderId="2" xfId="0" applyFont="1" applyFill="1" applyBorder="1" applyAlignment="1">
      <alignment horizontal="center" vertical="center" wrapText="1"/>
    </xf>
    <xf numFmtId="0" fontId="51" fillId="12" borderId="27" xfId="0" applyFont="1" applyFill="1" applyBorder="1" applyAlignment="1">
      <alignment horizontal="center" vertical="center" wrapText="1"/>
    </xf>
    <xf numFmtId="0" fontId="50" fillId="12" borderId="27" xfId="0" applyFont="1" applyFill="1" applyBorder="1" applyAlignment="1">
      <alignment horizontal="center" vertical="center" wrapText="1"/>
    </xf>
    <xf numFmtId="0" fontId="50" fillId="12" borderId="26" xfId="0" applyFont="1" applyFill="1" applyBorder="1" applyAlignment="1">
      <alignment horizontal="center" vertical="center" wrapText="1"/>
    </xf>
    <xf numFmtId="0" fontId="50" fillId="12" borderId="2" xfId="0" applyFont="1" applyFill="1" applyBorder="1" applyAlignment="1">
      <alignment horizontal="center" vertical="center" wrapText="1"/>
    </xf>
    <xf numFmtId="0" fontId="53" fillId="4" borderId="28" xfId="0" applyFont="1" applyFill="1" applyBorder="1" applyAlignment="1">
      <alignment horizontal="center" vertical="center" wrapText="1"/>
    </xf>
    <xf numFmtId="0" fontId="53" fillId="4" borderId="2" xfId="0" applyFont="1" applyFill="1" applyBorder="1" applyAlignment="1">
      <alignment horizontal="center" vertical="center" wrapText="1"/>
    </xf>
    <xf numFmtId="0" fontId="53" fillId="4" borderId="2" xfId="0" quotePrefix="1" applyFont="1" applyFill="1" applyBorder="1" applyAlignment="1">
      <alignment horizontal="center" vertical="center" wrapText="1"/>
    </xf>
    <xf numFmtId="0" fontId="53" fillId="4" borderId="27" xfId="0" quotePrefix="1" applyFont="1" applyFill="1" applyBorder="1" applyAlignment="1">
      <alignment horizontal="center" vertical="center" wrapText="1"/>
    </xf>
    <xf numFmtId="9" fontId="53" fillId="4" borderId="26" xfId="4" applyFont="1" applyFill="1" applyBorder="1" applyAlignment="1">
      <alignment horizontal="center" vertical="center" wrapText="1"/>
    </xf>
    <xf numFmtId="9" fontId="53" fillId="4" borderId="2" xfId="4" applyFont="1" applyFill="1" applyBorder="1" applyAlignment="1">
      <alignment horizontal="center" vertical="center" wrapText="1"/>
    </xf>
    <xf numFmtId="9" fontId="53" fillId="4" borderId="29" xfId="4" applyFont="1" applyFill="1" applyBorder="1" applyAlignment="1">
      <alignment horizontal="center" vertical="center" wrapText="1"/>
    </xf>
    <xf numFmtId="0" fontId="53" fillId="4" borderId="26" xfId="0" applyFont="1" applyFill="1" applyBorder="1" applyAlignment="1">
      <alignment horizontal="center" vertical="center" wrapText="1"/>
    </xf>
    <xf numFmtId="0" fontId="53" fillId="4" borderId="27" xfId="0" applyFont="1" applyFill="1" applyBorder="1" applyAlignment="1">
      <alignment horizontal="center" vertical="center" wrapText="1"/>
    </xf>
    <xf numFmtId="0" fontId="47" fillId="4" borderId="0" xfId="0" applyFont="1" applyFill="1" applyAlignment="1">
      <alignment vertical="center" wrapText="1"/>
    </xf>
    <xf numFmtId="0" fontId="53" fillId="4" borderId="1" xfId="0" applyFont="1" applyFill="1" applyBorder="1" applyAlignment="1">
      <alignment horizontal="center" vertical="center" wrapText="1"/>
    </xf>
    <xf numFmtId="0" fontId="53" fillId="4" borderId="1" xfId="0" quotePrefix="1" applyFont="1" applyFill="1" applyBorder="1" applyAlignment="1">
      <alignment horizontal="center" vertical="center" wrapText="1"/>
    </xf>
    <xf numFmtId="0" fontId="53" fillId="4" borderId="29" xfId="0" quotePrefix="1" applyFont="1" applyFill="1" applyBorder="1" applyAlignment="1">
      <alignment horizontal="center" vertical="center" wrapText="1"/>
    </xf>
    <xf numFmtId="9" fontId="53" fillId="4" borderId="30" xfId="4" applyFont="1" applyFill="1" applyBorder="1" applyAlignment="1" applyProtection="1">
      <alignment horizontal="center" vertical="center" wrapText="1"/>
      <protection locked="0"/>
    </xf>
    <xf numFmtId="9" fontId="53" fillId="4" borderId="1" xfId="4" applyFont="1" applyFill="1" applyBorder="1" applyAlignment="1" applyProtection="1">
      <alignment horizontal="center" vertical="center" wrapText="1"/>
      <protection locked="0"/>
    </xf>
    <xf numFmtId="0" fontId="53" fillId="4" borderId="3" xfId="0" applyFont="1" applyFill="1" applyBorder="1" applyAlignment="1">
      <alignment horizontal="center" vertical="center" wrapText="1"/>
    </xf>
    <xf numFmtId="0" fontId="53" fillId="4" borderId="13" xfId="0" quotePrefix="1" applyFont="1" applyFill="1" applyBorder="1" applyAlignment="1">
      <alignment horizontal="center" vertical="center" wrapText="1"/>
    </xf>
    <xf numFmtId="0" fontId="53" fillId="4" borderId="13" xfId="0" applyFont="1" applyFill="1" applyBorder="1" applyAlignment="1">
      <alignment horizontal="center" vertical="center" wrapText="1"/>
    </xf>
    <xf numFmtId="15" fontId="53" fillId="4" borderId="13" xfId="0" applyNumberFormat="1" applyFont="1" applyFill="1" applyBorder="1" applyAlignment="1">
      <alignment horizontal="center" vertical="center" wrapText="1"/>
    </xf>
    <xf numFmtId="0" fontId="53" fillId="4" borderId="29" xfId="0" applyFont="1" applyFill="1" applyBorder="1" applyAlignment="1">
      <alignment horizontal="center" vertical="center" wrapText="1"/>
    </xf>
    <xf numFmtId="0" fontId="54" fillId="4" borderId="1" xfId="0" applyFont="1" applyFill="1" applyBorder="1" applyAlignment="1">
      <alignment horizontal="center" vertical="center" wrapText="1"/>
    </xf>
    <xf numFmtId="0" fontId="47" fillId="4" borderId="1" xfId="0" applyFont="1" applyFill="1" applyBorder="1" applyAlignment="1">
      <alignment horizontal="center" vertical="center" wrapText="1"/>
    </xf>
    <xf numFmtId="0" fontId="47" fillId="0" borderId="0" xfId="0" applyFont="1" applyAlignment="1">
      <alignment vertical="center" wrapText="1"/>
    </xf>
    <xf numFmtId="0" fontId="47" fillId="4" borderId="0" xfId="0" applyFont="1" applyFill="1" applyAlignment="1">
      <alignment horizontal="center" vertical="center" wrapText="1"/>
    </xf>
    <xf numFmtId="0" fontId="53" fillId="4" borderId="30" xfId="0" applyFont="1" applyFill="1" applyBorder="1" applyAlignment="1">
      <alignment horizontal="center" vertical="center" wrapText="1"/>
    </xf>
    <xf numFmtId="0" fontId="51" fillId="4" borderId="1" xfId="0" quotePrefix="1" applyFont="1" applyFill="1" applyBorder="1" applyAlignment="1">
      <alignment horizontal="center" vertical="center" wrapText="1"/>
    </xf>
    <xf numFmtId="0" fontId="47" fillId="13" borderId="1" xfId="0" applyFont="1" applyFill="1" applyBorder="1" applyAlignment="1">
      <alignment horizontal="center" vertical="center" wrapText="1"/>
    </xf>
    <xf numFmtId="0" fontId="55" fillId="14" borderId="1" xfId="0" applyFont="1" applyFill="1" applyBorder="1" applyAlignment="1">
      <alignment horizontal="center" vertical="center" wrapText="1"/>
    </xf>
    <xf numFmtId="0" fontId="55" fillId="15" borderId="1" xfId="0" applyFont="1" applyFill="1" applyBorder="1" applyAlignment="1">
      <alignment horizontal="center" vertical="center" wrapText="1"/>
    </xf>
    <xf numFmtId="0" fontId="56" fillId="4" borderId="0" xfId="0" applyFont="1" applyFill="1" applyAlignment="1">
      <alignment vertical="center" wrapText="1"/>
    </xf>
    <xf numFmtId="0" fontId="51" fillId="4" borderId="30" xfId="0" applyFont="1" applyFill="1" applyBorder="1" applyAlignment="1">
      <alignment horizontal="center" vertical="center" wrapText="1"/>
    </xf>
    <xf numFmtId="0" fontId="51" fillId="4" borderId="1" xfId="0" applyFont="1" applyFill="1" applyBorder="1" applyAlignment="1">
      <alignment horizontal="center" vertical="center" wrapText="1"/>
    </xf>
    <xf numFmtId="0" fontId="51" fillId="4" borderId="29" xfId="0" quotePrefix="1" applyFont="1" applyFill="1" applyBorder="1" applyAlignment="1">
      <alignment horizontal="center" vertical="center" wrapText="1"/>
    </xf>
    <xf numFmtId="9" fontId="51" fillId="4" borderId="30" xfId="4" applyFont="1" applyFill="1" applyBorder="1" applyAlignment="1" applyProtection="1">
      <alignment horizontal="center" vertical="center" wrapText="1"/>
      <protection locked="0"/>
    </xf>
    <xf numFmtId="9" fontId="51" fillId="4" borderId="1" xfId="4" applyFont="1" applyFill="1" applyBorder="1" applyAlignment="1" applyProtection="1">
      <alignment horizontal="center" vertical="center" wrapText="1"/>
      <protection locked="0"/>
    </xf>
    <xf numFmtId="0" fontId="51" fillId="4" borderId="3" xfId="0" applyFont="1" applyFill="1" applyBorder="1" applyAlignment="1">
      <alignment horizontal="center" vertical="center" wrapText="1"/>
    </xf>
    <xf numFmtId="15" fontId="51" fillId="4" borderId="1" xfId="0" applyNumberFormat="1" applyFont="1" applyFill="1" applyBorder="1" applyAlignment="1">
      <alignment horizontal="center" vertical="center" wrapText="1"/>
    </xf>
    <xf numFmtId="0" fontId="51" fillId="4" borderId="29" xfId="0" applyFont="1" applyFill="1" applyBorder="1" applyAlignment="1">
      <alignment horizontal="center" vertical="center" wrapText="1"/>
    </xf>
    <xf numFmtId="0" fontId="56" fillId="13" borderId="1" xfId="0" applyFont="1" applyFill="1" applyBorder="1" applyAlignment="1">
      <alignment horizontal="center" vertical="center" wrapText="1"/>
    </xf>
    <xf numFmtId="0" fontId="56" fillId="16" borderId="1" xfId="0" applyFont="1" applyFill="1" applyBorder="1" applyAlignment="1">
      <alignment horizontal="center" vertical="center" wrapText="1"/>
    </xf>
    <xf numFmtId="0" fontId="56" fillId="14" borderId="1" xfId="0" applyFont="1" applyFill="1" applyBorder="1" applyAlignment="1">
      <alignment horizontal="center" vertical="center" wrapText="1"/>
    </xf>
    <xf numFmtId="0" fontId="56" fillId="15" borderId="1" xfId="0" applyFont="1" applyFill="1" applyBorder="1" applyAlignment="1">
      <alignment horizontal="center" vertical="center" wrapText="1"/>
    </xf>
    <xf numFmtId="0" fontId="56" fillId="0" borderId="0" xfId="0" applyFont="1" applyAlignment="1">
      <alignment vertical="center" wrapText="1"/>
    </xf>
    <xf numFmtId="0" fontId="57" fillId="4" borderId="0" xfId="0" applyFont="1" applyFill="1" applyAlignment="1">
      <alignment vertical="center" wrapText="1"/>
    </xf>
    <xf numFmtId="0" fontId="51" fillId="4" borderId="28" xfId="0" applyFont="1" applyFill="1" applyBorder="1" applyAlignment="1">
      <alignment horizontal="center" vertical="center" wrapText="1"/>
    </xf>
    <xf numFmtId="0" fontId="56" fillId="17" borderId="1" xfId="0" applyFont="1" applyFill="1" applyBorder="1" applyAlignment="1">
      <alignment horizontal="center" vertical="center" wrapText="1"/>
    </xf>
    <xf numFmtId="14" fontId="53" fillId="4" borderId="13" xfId="0" applyNumberFormat="1" applyFont="1" applyFill="1" applyBorder="1" applyAlignment="1">
      <alignment horizontal="center" vertical="center" wrapText="1"/>
    </xf>
    <xf numFmtId="15" fontId="53" fillId="4" borderId="1" xfId="0" applyNumberFormat="1" applyFont="1" applyFill="1" applyBorder="1" applyAlignment="1">
      <alignment horizontal="center" vertical="center" wrapText="1"/>
    </xf>
    <xf numFmtId="0" fontId="51" fillId="4" borderId="13" xfId="0" quotePrefix="1" applyFont="1" applyFill="1" applyBorder="1" applyAlignment="1">
      <alignment horizontal="center" vertical="center" wrapText="1"/>
    </xf>
    <xf numFmtId="0" fontId="51" fillId="4" borderId="13" xfId="0" applyFont="1" applyFill="1" applyBorder="1" applyAlignment="1">
      <alignment horizontal="center" vertical="center" wrapText="1"/>
    </xf>
    <xf numFmtId="14" fontId="51" fillId="4" borderId="13" xfId="0" applyNumberFormat="1" applyFont="1" applyFill="1" applyBorder="1" applyAlignment="1">
      <alignment horizontal="center" vertical="center" wrapText="1"/>
    </xf>
    <xf numFmtId="0" fontId="51" fillId="4" borderId="31" xfId="0" applyFont="1" applyFill="1" applyBorder="1" applyAlignment="1">
      <alignment horizontal="center" vertical="center" wrapText="1"/>
    </xf>
    <xf numFmtId="9" fontId="53" fillId="4" borderId="26" xfId="4" applyFont="1" applyFill="1" applyBorder="1" applyAlignment="1" applyProtection="1">
      <alignment horizontal="center" vertical="center" wrapText="1"/>
      <protection locked="0"/>
    </xf>
    <xf numFmtId="9" fontId="53" fillId="4" borderId="2" xfId="4" applyFont="1" applyFill="1" applyBorder="1" applyAlignment="1" applyProtection="1">
      <alignment horizontal="center" vertical="center" wrapText="1"/>
      <protection locked="0"/>
    </xf>
    <xf numFmtId="9" fontId="53" fillId="4" borderId="27" xfId="4" applyFont="1" applyFill="1" applyBorder="1" applyAlignment="1">
      <alignment horizontal="center" vertical="center" wrapText="1"/>
    </xf>
    <xf numFmtId="14" fontId="53" fillId="4" borderId="2" xfId="0" applyNumberFormat="1" applyFont="1" applyFill="1" applyBorder="1" applyAlignment="1" applyProtection="1">
      <alignment horizontal="center" vertical="center" wrapText="1"/>
      <protection locked="0"/>
    </xf>
    <xf numFmtId="0" fontId="53" fillId="4" borderId="6" xfId="0" quotePrefix="1" applyFont="1" applyFill="1" applyBorder="1" applyAlignment="1">
      <alignment horizontal="center" vertical="center" wrapText="1"/>
    </xf>
    <xf numFmtId="0" fontId="53" fillId="4" borderId="31" xfId="0" applyFont="1" applyFill="1" applyBorder="1" applyAlignment="1">
      <alignment horizontal="center" vertical="center" wrapText="1"/>
    </xf>
    <xf numFmtId="0" fontId="53" fillId="0" borderId="0" xfId="0" applyFont="1"/>
    <xf numFmtId="0" fontId="47" fillId="0" borderId="0" xfId="0" applyFont="1"/>
    <xf numFmtId="0" fontId="61" fillId="0" borderId="0" xfId="0" applyFont="1"/>
    <xf numFmtId="0" fontId="62" fillId="0" borderId="0" xfId="0" applyFont="1"/>
    <xf numFmtId="0" fontId="63" fillId="0" borderId="0" xfId="0" applyFont="1" applyAlignment="1">
      <alignment horizontal="center"/>
    </xf>
    <xf numFmtId="0" fontId="64" fillId="0" borderId="0" xfId="0" applyFont="1"/>
    <xf numFmtId="0" fontId="56" fillId="0" borderId="0" xfId="0" applyFont="1"/>
    <xf numFmtId="0" fontId="53" fillId="4" borderId="11" xfId="0" applyFont="1" applyFill="1" applyBorder="1" applyAlignment="1">
      <alignment horizontal="center" vertical="center" wrapText="1"/>
    </xf>
    <xf numFmtId="9" fontId="53" fillId="4" borderId="11" xfId="4" applyFont="1" applyFill="1" applyBorder="1" applyAlignment="1">
      <alignment horizontal="center" vertical="center" wrapText="1"/>
    </xf>
    <xf numFmtId="0" fontId="53" fillId="4" borderId="11" xfId="0" quotePrefix="1" applyFont="1" applyFill="1" applyBorder="1" applyAlignment="1">
      <alignment horizontal="center" vertical="center" wrapText="1"/>
    </xf>
    <xf numFmtId="9" fontId="53" fillId="4" borderId="11" xfId="0" applyNumberFormat="1" applyFont="1" applyFill="1" applyBorder="1" applyAlignment="1">
      <alignment horizontal="center" vertical="center" wrapText="1"/>
    </xf>
    <xf numFmtId="14" fontId="53" fillId="4" borderId="1" xfId="0" applyNumberFormat="1" applyFont="1" applyFill="1" applyBorder="1" applyAlignment="1">
      <alignment horizontal="center" vertical="center" wrapText="1"/>
    </xf>
    <xf numFmtId="0" fontId="55" fillId="16" borderId="1" xfId="0" applyFont="1" applyFill="1" applyBorder="1" applyAlignment="1">
      <alignment horizontal="center" vertical="center" wrapText="1"/>
    </xf>
    <xf numFmtId="0" fontId="53" fillId="4" borderId="32" xfId="0" applyFont="1" applyFill="1" applyBorder="1" applyAlignment="1">
      <alignment horizontal="center" vertical="center" wrapText="1"/>
    </xf>
    <xf numFmtId="0" fontId="53" fillId="4" borderId="33" xfId="0" applyFont="1" applyFill="1" applyBorder="1" applyAlignment="1">
      <alignment horizontal="center" vertical="center" wrapText="1"/>
    </xf>
    <xf numFmtId="0" fontId="53" fillId="4" borderId="33" xfId="0" quotePrefix="1" applyFont="1" applyFill="1" applyBorder="1" applyAlignment="1">
      <alignment horizontal="center" vertical="center" wrapText="1"/>
    </xf>
    <xf numFmtId="0" fontId="53" fillId="4" borderId="34" xfId="0" quotePrefix="1" applyFont="1" applyFill="1" applyBorder="1" applyAlignment="1">
      <alignment horizontal="center" vertical="center" wrapText="1"/>
    </xf>
    <xf numFmtId="9" fontId="53" fillId="4" borderId="32" xfId="4" applyFont="1" applyFill="1" applyBorder="1" applyAlignment="1" applyProtection="1">
      <alignment horizontal="center" vertical="center" wrapText="1"/>
      <protection locked="0"/>
    </xf>
    <xf numFmtId="9" fontId="53" fillId="4" borderId="33" xfId="4" applyFont="1" applyFill="1" applyBorder="1" applyAlignment="1" applyProtection="1">
      <alignment horizontal="center" vertical="center" wrapText="1"/>
      <protection locked="0"/>
    </xf>
    <xf numFmtId="9" fontId="53" fillId="4" borderId="34" xfId="0" applyNumberFormat="1" applyFont="1" applyFill="1" applyBorder="1" applyAlignment="1">
      <alignment horizontal="center" vertical="center" wrapText="1"/>
    </xf>
    <xf numFmtId="14" fontId="53" fillId="4" borderId="33" xfId="0" applyNumberFormat="1" applyFont="1" applyFill="1" applyBorder="1" applyAlignment="1">
      <alignment horizontal="center" vertical="center" wrapText="1"/>
    </xf>
    <xf numFmtId="0" fontId="53" fillId="4" borderId="35" xfId="0" applyFont="1" applyFill="1" applyBorder="1" applyAlignment="1">
      <alignment horizontal="center" vertical="center" wrapText="1"/>
    </xf>
    <xf numFmtId="0" fontId="47" fillId="4" borderId="28" xfId="0" applyFont="1" applyFill="1" applyBorder="1" applyAlignment="1">
      <alignment horizontal="center" vertical="center" wrapText="1"/>
    </xf>
    <xf numFmtId="0" fontId="72" fillId="4" borderId="3" xfId="0" applyFont="1" applyFill="1" applyBorder="1" applyAlignment="1">
      <alignment horizontal="center" vertical="center" wrapText="1"/>
    </xf>
    <xf numFmtId="0" fontId="73" fillId="4" borderId="3" xfId="0" applyFont="1" applyFill="1" applyBorder="1" applyAlignment="1">
      <alignment horizontal="center" vertical="center" wrapText="1"/>
    </xf>
    <xf numFmtId="0" fontId="72" fillId="4" borderId="3" xfId="0" quotePrefix="1" applyFont="1" applyFill="1" applyBorder="1" applyAlignment="1">
      <alignment horizontal="center" vertical="center" wrapText="1"/>
    </xf>
    <xf numFmtId="0" fontId="72" fillId="4" borderId="36" xfId="0" quotePrefix="1" applyFont="1" applyFill="1" applyBorder="1" applyAlignment="1">
      <alignment horizontal="center" vertical="center" wrapText="1"/>
    </xf>
    <xf numFmtId="9" fontId="47" fillId="4" borderId="28" xfId="4" applyFont="1" applyFill="1" applyBorder="1" applyAlignment="1" applyProtection="1">
      <alignment horizontal="center" vertical="center" wrapText="1"/>
      <protection locked="0"/>
    </xf>
    <xf numFmtId="0" fontId="47" fillId="4" borderId="3" xfId="0" applyFont="1" applyFill="1" applyBorder="1" applyAlignment="1">
      <alignment horizontal="center" vertical="center" wrapText="1"/>
    </xf>
    <xf numFmtId="9" fontId="47" fillId="4" borderId="3" xfId="4" applyFont="1" applyFill="1" applyBorder="1" applyAlignment="1" applyProtection="1">
      <alignment horizontal="center" vertical="center" wrapText="1"/>
      <protection locked="0"/>
    </xf>
    <xf numFmtId="9" fontId="47" fillId="4" borderId="36" xfId="0" applyNumberFormat="1" applyFont="1" applyFill="1" applyBorder="1" applyAlignment="1">
      <alignment horizontal="center" vertical="center" wrapText="1"/>
    </xf>
    <xf numFmtId="15" fontId="72" fillId="4" borderId="3" xfId="0" applyNumberFormat="1" applyFont="1" applyFill="1" applyBorder="1" applyAlignment="1">
      <alignment horizontal="center" vertical="center" wrapText="1"/>
    </xf>
    <xf numFmtId="0" fontId="72" fillId="4" borderId="36" xfId="0" applyFont="1" applyFill="1" applyBorder="1" applyAlignment="1">
      <alignment horizontal="center" vertical="center" wrapText="1"/>
    </xf>
    <xf numFmtId="0" fontId="55" fillId="17" borderId="1" xfId="0" applyFont="1" applyFill="1" applyBorder="1" applyAlignment="1">
      <alignment horizontal="center" vertical="center" wrapText="1"/>
    </xf>
    <xf numFmtId="0" fontId="47" fillId="4" borderId="30" xfId="0" applyFont="1" applyFill="1" applyBorder="1" applyAlignment="1">
      <alignment horizontal="center" vertical="center" wrapText="1"/>
    </xf>
    <xf numFmtId="0" fontId="72" fillId="4" borderId="1" xfId="0" applyFont="1" applyFill="1" applyBorder="1" applyAlignment="1">
      <alignment horizontal="center" vertical="center" wrapText="1"/>
    </xf>
    <xf numFmtId="0" fontId="72" fillId="4" borderId="1" xfId="0" quotePrefix="1" applyFont="1" applyFill="1" applyBorder="1" applyAlignment="1">
      <alignment horizontal="center" vertical="center" wrapText="1"/>
    </xf>
    <xf numFmtId="0" fontId="72" fillId="4" borderId="29" xfId="0" quotePrefix="1" applyFont="1" applyFill="1" applyBorder="1" applyAlignment="1">
      <alignment horizontal="center" vertical="center" wrapText="1"/>
    </xf>
    <xf numFmtId="9" fontId="47" fillId="4" borderId="30" xfId="4" applyFont="1" applyFill="1" applyBorder="1" applyAlignment="1" applyProtection="1">
      <alignment horizontal="center" vertical="center" wrapText="1"/>
      <protection locked="0"/>
    </xf>
    <xf numFmtId="9" fontId="47" fillId="4" borderId="1" xfId="4" applyFont="1" applyFill="1" applyBorder="1" applyAlignment="1" applyProtection="1">
      <alignment horizontal="center" vertical="center" wrapText="1"/>
      <protection locked="0"/>
    </xf>
    <xf numFmtId="9" fontId="47" fillId="4" borderId="29" xfId="0" applyNumberFormat="1" applyFont="1" applyFill="1" applyBorder="1" applyAlignment="1">
      <alignment horizontal="center" vertical="center" wrapText="1"/>
    </xf>
    <xf numFmtId="0" fontId="72" fillId="4" borderId="29" xfId="0" applyFont="1" applyFill="1" applyBorder="1" applyAlignment="1">
      <alignment horizontal="center" vertical="center" wrapText="1"/>
    </xf>
    <xf numFmtId="9" fontId="74" fillId="4" borderId="1" xfId="0" applyNumberFormat="1" applyFont="1" applyFill="1" applyBorder="1" applyAlignment="1">
      <alignment horizontal="center" vertical="center" wrapText="1"/>
    </xf>
    <xf numFmtId="0" fontId="47" fillId="4" borderId="13" xfId="0" quotePrefix="1" applyFont="1" applyFill="1" applyBorder="1" applyAlignment="1">
      <alignment horizontal="center" vertical="center" wrapText="1"/>
    </xf>
    <xf numFmtId="0" fontId="47" fillId="4" borderId="13" xfId="0" applyFont="1" applyFill="1" applyBorder="1" applyAlignment="1">
      <alignment horizontal="center" vertical="center" wrapText="1"/>
    </xf>
    <xf numFmtId="14" fontId="47" fillId="4" borderId="1" xfId="0" applyNumberFormat="1" applyFont="1" applyFill="1" applyBorder="1" applyAlignment="1" applyProtection="1">
      <alignment horizontal="center" vertical="center" wrapText="1"/>
      <protection locked="0"/>
    </xf>
    <xf numFmtId="0" fontId="47" fillId="4" borderId="29" xfId="0" applyFont="1" applyFill="1" applyBorder="1" applyAlignment="1">
      <alignment horizontal="center" vertical="center" wrapText="1"/>
    </xf>
    <xf numFmtId="15" fontId="72" fillId="4" borderId="1" xfId="0" applyNumberFormat="1" applyFont="1" applyFill="1" applyBorder="1" applyAlignment="1">
      <alignment horizontal="center" vertical="center" wrapText="1"/>
    </xf>
    <xf numFmtId="0" fontId="72" fillId="4" borderId="13" xfId="0" quotePrefix="1" applyFont="1" applyFill="1" applyBorder="1" applyAlignment="1">
      <alignment horizontal="center" vertical="center" wrapText="1"/>
    </xf>
    <xf numFmtId="0" fontId="72" fillId="4" borderId="13" xfId="0" applyFont="1" applyFill="1" applyBorder="1" applyAlignment="1">
      <alignment horizontal="center" vertical="center" wrapText="1"/>
    </xf>
    <xf numFmtId="14" fontId="72" fillId="4" borderId="13" xfId="0" applyNumberFormat="1" applyFont="1" applyFill="1" applyBorder="1" applyAlignment="1">
      <alignment horizontal="center" vertical="center" wrapText="1"/>
    </xf>
    <xf numFmtId="0" fontId="72" fillId="4" borderId="31" xfId="0" applyFont="1" applyFill="1" applyBorder="1" applyAlignment="1">
      <alignment horizontal="center" vertical="center" wrapText="1"/>
    </xf>
    <xf numFmtId="0" fontId="72" fillId="4" borderId="2" xfId="0" applyFont="1" applyFill="1" applyBorder="1" applyAlignment="1">
      <alignment horizontal="center" vertical="center" wrapText="1"/>
    </xf>
    <xf numFmtId="0" fontId="72" fillId="4" borderId="2" xfId="0" quotePrefix="1" applyFont="1" applyFill="1" applyBorder="1" applyAlignment="1">
      <alignment horizontal="center" vertical="center" wrapText="1"/>
    </xf>
    <xf numFmtId="0" fontId="72" fillId="4" borderId="27" xfId="0" quotePrefix="1" applyFont="1" applyFill="1" applyBorder="1" applyAlignment="1">
      <alignment horizontal="center" vertical="center" wrapText="1"/>
    </xf>
    <xf numFmtId="0" fontId="47" fillId="4" borderId="2" xfId="0" applyFont="1" applyFill="1" applyBorder="1" applyAlignment="1">
      <alignment horizontal="center" vertical="center" wrapText="1"/>
    </xf>
    <xf numFmtId="0" fontId="72" fillId="4" borderId="6" xfId="0" quotePrefix="1" applyFont="1" applyFill="1" applyBorder="1" applyAlignment="1">
      <alignment horizontal="center" vertical="center" wrapText="1"/>
    </xf>
    <xf numFmtId="0" fontId="47" fillId="4" borderId="1" xfId="0" quotePrefix="1" applyFont="1" applyFill="1" applyBorder="1" applyAlignment="1">
      <alignment horizontal="center" vertical="center" wrapText="1"/>
    </xf>
    <xf numFmtId="0" fontId="72" fillId="4" borderId="27" xfId="0" applyFont="1" applyFill="1" applyBorder="1" applyAlignment="1">
      <alignment horizontal="center" vertical="center" wrapText="1"/>
    </xf>
    <xf numFmtId="0" fontId="47" fillId="0" borderId="0" xfId="0" applyFont="1" applyAlignment="1">
      <alignment horizontal="center"/>
    </xf>
    <xf numFmtId="0" fontId="31" fillId="18" borderId="2" xfId="0" applyFont="1" applyFill="1" applyBorder="1" applyAlignment="1">
      <alignment horizontal="center" vertical="center" wrapText="1"/>
    </xf>
    <xf numFmtId="0" fontId="31" fillId="19" borderId="2" xfId="0" applyFont="1" applyFill="1" applyBorder="1" applyAlignment="1">
      <alignment horizontal="center" vertical="center" wrapText="1"/>
    </xf>
    <xf numFmtId="0" fontId="31" fillId="20" borderId="2" xfId="0" applyFont="1" applyFill="1" applyBorder="1" applyAlignment="1">
      <alignment horizontal="center" vertical="center" wrapText="1"/>
    </xf>
    <xf numFmtId="0" fontId="1" fillId="0" borderId="0" xfId="0" applyFont="1"/>
    <xf numFmtId="0" fontId="77" fillId="0" borderId="1" xfId="0" applyFont="1" applyBorder="1" applyAlignment="1">
      <alignment horizontal="center" vertical="center" wrapText="1"/>
    </xf>
    <xf numFmtId="0" fontId="77" fillId="16" borderId="1" xfId="0" applyFont="1" applyFill="1" applyBorder="1" applyAlignment="1">
      <alignment horizontal="center" vertical="center" wrapText="1"/>
    </xf>
    <xf numFmtId="9" fontId="77" fillId="21" borderId="1" xfId="0" applyNumberFormat="1" applyFont="1" applyFill="1" applyBorder="1" applyAlignment="1">
      <alignment horizontal="center" vertical="center" wrapText="1"/>
    </xf>
    <xf numFmtId="0" fontId="77" fillId="22" borderId="1" xfId="0" applyFont="1" applyFill="1" applyBorder="1" applyAlignment="1">
      <alignment horizontal="center" vertical="center" wrapText="1"/>
    </xf>
    <xf numFmtId="49" fontId="77" fillId="0" borderId="1" xfId="0" applyNumberFormat="1" applyFont="1" applyBorder="1" applyAlignment="1">
      <alignment horizontal="center" vertical="center" wrapText="1"/>
    </xf>
    <xf numFmtId="9" fontId="77" fillId="23" borderId="1" xfId="0" applyNumberFormat="1" applyFont="1" applyFill="1" applyBorder="1" applyAlignment="1">
      <alignment horizontal="center" vertical="center" wrapText="1"/>
    </xf>
    <xf numFmtId="9" fontId="77" fillId="0" borderId="1" xfId="0" applyNumberFormat="1" applyFont="1" applyBorder="1" applyAlignment="1">
      <alignment horizontal="center" vertical="center" wrapText="1"/>
    </xf>
    <xf numFmtId="0" fontId="77" fillId="0" borderId="0" xfId="0" applyFont="1" applyAlignment="1">
      <alignment horizontal="center" vertical="center" wrapText="1"/>
    </xf>
    <xf numFmtId="0" fontId="77" fillId="0" borderId="2" xfId="0" applyFont="1" applyBorder="1" applyAlignment="1">
      <alignment vertical="center" wrapText="1"/>
    </xf>
    <xf numFmtId="0" fontId="0" fillId="0" borderId="0" xfId="0" applyAlignment="1">
      <alignment wrapText="1"/>
    </xf>
    <xf numFmtId="0" fontId="54" fillId="12" borderId="48" xfId="0" applyFont="1" applyFill="1" applyBorder="1" applyAlignment="1">
      <alignment horizontal="center" vertical="center" wrapText="1"/>
    </xf>
    <xf numFmtId="0" fontId="54" fillId="12" borderId="49" xfId="0" applyFont="1" applyFill="1" applyBorder="1" applyAlignment="1">
      <alignment horizontal="center" vertical="center" wrapText="1"/>
    </xf>
    <xf numFmtId="0" fontId="61" fillId="4" borderId="1" xfId="0" applyFont="1" applyFill="1" applyBorder="1" applyAlignment="1">
      <alignment horizontal="center" vertical="center" wrapText="1"/>
    </xf>
    <xf numFmtId="0" fontId="50" fillId="12" borderId="47" xfId="0" applyFont="1" applyFill="1" applyBorder="1" applyAlignment="1">
      <alignment horizontal="center" vertical="center" wrapText="1"/>
    </xf>
    <xf numFmtId="9" fontId="47" fillId="4" borderId="3" xfId="4" applyFont="1" applyFill="1" applyBorder="1" applyAlignment="1">
      <alignment horizontal="center" vertical="center" wrapText="1"/>
    </xf>
    <xf numFmtId="9" fontId="53" fillId="4" borderId="1" xfId="4" applyFont="1" applyFill="1" applyBorder="1" applyAlignment="1">
      <alignment horizontal="center" vertical="center" wrapText="1"/>
    </xf>
    <xf numFmtId="9" fontId="53" fillId="4" borderId="3" xfId="4" applyFont="1" applyFill="1" applyBorder="1" applyAlignment="1">
      <alignment horizontal="center" vertical="center" wrapText="1"/>
    </xf>
    <xf numFmtId="9" fontId="47" fillId="4" borderId="1" xfId="4" applyFont="1" applyFill="1" applyBorder="1" applyAlignment="1">
      <alignment horizontal="center" vertical="center" wrapText="1"/>
    </xf>
    <xf numFmtId="0" fontId="47" fillId="4" borderId="0" xfId="0" applyFont="1" applyFill="1" applyAlignment="1">
      <alignment horizontal="left" vertical="center"/>
    </xf>
    <xf numFmtId="0" fontId="57" fillId="12" borderId="48" xfId="0" applyFont="1" applyFill="1" applyBorder="1" applyAlignment="1">
      <alignment horizontal="center" vertical="center" wrapText="1"/>
    </xf>
    <xf numFmtId="0" fontId="54" fillId="12" borderId="56" xfId="0" applyFont="1" applyFill="1" applyBorder="1" applyAlignment="1">
      <alignment horizontal="center" vertical="center" wrapText="1"/>
    </xf>
    <xf numFmtId="9" fontId="47" fillId="4" borderId="36" xfId="4" applyFont="1" applyFill="1" applyBorder="1" applyAlignment="1">
      <alignment horizontal="center" vertical="center" wrapText="1"/>
    </xf>
    <xf numFmtId="9" fontId="79" fillId="4" borderId="29" xfId="4" quotePrefix="1" applyFont="1" applyFill="1" applyBorder="1" applyAlignment="1">
      <alignment horizontal="center" vertical="center" wrapText="1"/>
    </xf>
    <xf numFmtId="9" fontId="47" fillId="4" borderId="29" xfId="4" applyFont="1" applyFill="1" applyBorder="1" applyAlignment="1">
      <alignment horizontal="center" vertical="center" wrapText="1"/>
    </xf>
    <xf numFmtId="9" fontId="47" fillId="4" borderId="32" xfId="4" applyFont="1" applyFill="1" applyBorder="1" applyAlignment="1" applyProtection="1">
      <alignment horizontal="center" vertical="center" wrapText="1"/>
      <protection locked="0"/>
    </xf>
    <xf numFmtId="0" fontId="47" fillId="4" borderId="33" xfId="0" applyFont="1" applyFill="1" applyBorder="1" applyAlignment="1">
      <alignment horizontal="center" vertical="center" wrapText="1"/>
    </xf>
    <xf numFmtId="0" fontId="47" fillId="4" borderId="33" xfId="4" applyNumberFormat="1" applyFont="1" applyFill="1" applyBorder="1" applyAlignment="1" applyProtection="1">
      <alignment horizontal="center" vertical="center" wrapText="1"/>
      <protection locked="0"/>
    </xf>
    <xf numFmtId="9" fontId="47" fillId="4" borderId="33" xfId="4" applyFont="1" applyFill="1" applyBorder="1" applyAlignment="1">
      <alignment horizontal="center" vertical="center" wrapText="1"/>
    </xf>
    <xf numFmtId="9" fontId="47" fillId="4" borderId="35" xfId="4" applyFont="1" applyFill="1" applyBorder="1" applyAlignment="1">
      <alignment horizontal="center" vertical="center" wrapText="1"/>
    </xf>
    <xf numFmtId="0" fontId="62" fillId="4" borderId="28" xfId="0" applyFont="1" applyFill="1" applyBorder="1" applyAlignment="1">
      <alignment horizontal="center" vertical="center" wrapText="1"/>
    </xf>
    <xf numFmtId="9" fontId="62" fillId="4" borderId="3" xfId="4" applyFont="1" applyFill="1" applyBorder="1" applyAlignment="1" applyProtection="1">
      <alignment horizontal="center" vertical="center" wrapText="1"/>
      <protection locked="0"/>
    </xf>
    <xf numFmtId="0" fontId="62" fillId="4" borderId="3" xfId="0" applyFont="1" applyFill="1" applyBorder="1" applyAlignment="1">
      <alignment horizontal="center" vertical="center" wrapText="1"/>
    </xf>
    <xf numFmtId="9" fontId="62" fillId="4" borderId="3" xfId="4" applyFont="1" applyFill="1" applyBorder="1" applyAlignment="1">
      <alignment horizontal="center" vertical="center" wrapText="1"/>
    </xf>
    <xf numFmtId="9" fontId="62" fillId="4" borderId="29" xfId="4" quotePrefix="1" applyFont="1" applyFill="1" applyBorder="1" applyAlignment="1">
      <alignment horizontal="center" vertical="center" wrapText="1"/>
    </xf>
    <xf numFmtId="0" fontId="62" fillId="4" borderId="30" xfId="0" applyFont="1" applyFill="1" applyBorder="1" applyAlignment="1">
      <alignment horizontal="center" vertical="center" wrapText="1"/>
    </xf>
    <xf numFmtId="9" fontId="62" fillId="4" borderId="1" xfId="4" applyFont="1" applyFill="1" applyBorder="1" applyAlignment="1" applyProtection="1">
      <alignment horizontal="center" vertical="center" wrapText="1"/>
      <protection locked="0"/>
    </xf>
    <xf numFmtId="0" fontId="62" fillId="4" borderId="1" xfId="0" applyFont="1" applyFill="1" applyBorder="1" applyAlignment="1">
      <alignment horizontal="center" vertical="center" wrapText="1"/>
    </xf>
    <xf numFmtId="9" fontId="62" fillId="4" borderId="1" xfId="4" applyFont="1" applyFill="1" applyBorder="1" applyAlignment="1">
      <alignment horizontal="center" vertical="center" wrapText="1"/>
    </xf>
    <xf numFmtId="9" fontId="47" fillId="4" borderId="33" xfId="4" applyFont="1" applyFill="1" applyBorder="1" applyAlignment="1" applyProtection="1">
      <alignment horizontal="center" vertical="center" wrapText="1"/>
      <protection locked="0"/>
    </xf>
    <xf numFmtId="0" fontId="51" fillId="12" borderId="58" xfId="0" applyFont="1" applyFill="1" applyBorder="1" applyAlignment="1">
      <alignment horizontal="center" vertical="center" wrapText="1"/>
    </xf>
    <xf numFmtId="0" fontId="51" fillId="12" borderId="7" xfId="0" applyFont="1" applyFill="1" applyBorder="1" applyAlignment="1">
      <alignment horizontal="center" vertical="center" wrapText="1"/>
    </xf>
    <xf numFmtId="0" fontId="50" fillId="12" borderId="59" xfId="0" applyFont="1" applyFill="1" applyBorder="1" applyAlignment="1">
      <alignment horizontal="center" vertical="center" wrapText="1"/>
    </xf>
    <xf numFmtId="9" fontId="53" fillId="4" borderId="30" xfId="4" applyFont="1" applyFill="1" applyBorder="1" applyAlignment="1">
      <alignment horizontal="center" vertical="center" wrapText="1"/>
    </xf>
    <xf numFmtId="9" fontId="53" fillId="4" borderId="39" xfId="4" applyFont="1" applyFill="1" applyBorder="1" applyAlignment="1">
      <alignment horizontal="center" vertical="center" wrapText="1"/>
    </xf>
    <xf numFmtId="0" fontId="53" fillId="4" borderId="37" xfId="0" applyFont="1" applyFill="1" applyBorder="1" applyAlignment="1">
      <alignment horizontal="center" vertical="center" wrapText="1"/>
    </xf>
    <xf numFmtId="9" fontId="53" fillId="4" borderId="37" xfId="4" applyFont="1" applyFill="1" applyBorder="1" applyAlignment="1">
      <alignment horizontal="center" vertical="center" wrapText="1"/>
    </xf>
    <xf numFmtId="9" fontId="53" fillId="4" borderId="38" xfId="0" applyNumberFormat="1" applyFont="1" applyFill="1" applyBorder="1" applyAlignment="1">
      <alignment horizontal="center" vertical="center" wrapText="1"/>
    </xf>
    <xf numFmtId="0" fontId="50" fillId="12" borderId="5" xfId="0" applyFont="1" applyFill="1" applyBorder="1" applyAlignment="1">
      <alignment horizontal="center" vertical="center" wrapText="1"/>
    </xf>
    <xf numFmtId="9" fontId="53" fillId="4" borderId="28" xfId="4" applyFont="1" applyFill="1" applyBorder="1" applyAlignment="1">
      <alignment horizontal="center" vertical="center" wrapText="1"/>
    </xf>
    <xf numFmtId="9" fontId="53" fillId="4" borderId="8" xfId="4" applyFont="1" applyFill="1" applyBorder="1" applyAlignment="1">
      <alignment horizontal="center" vertical="center" wrapText="1"/>
    </xf>
    <xf numFmtId="0" fontId="50" fillId="12" borderId="1" xfId="0" applyFont="1" applyFill="1" applyBorder="1" applyAlignment="1">
      <alignment horizontal="center" vertical="center" wrapText="1"/>
    </xf>
    <xf numFmtId="0" fontId="50" fillId="12" borderId="11" xfId="0" applyFont="1" applyFill="1" applyBorder="1" applyAlignment="1">
      <alignment horizontal="center" vertical="center" wrapText="1"/>
    </xf>
    <xf numFmtId="0" fontId="47" fillId="4" borderId="1" xfId="0" applyFont="1" applyFill="1" applyBorder="1" applyAlignment="1">
      <alignment vertical="center" wrapText="1"/>
    </xf>
    <xf numFmtId="0" fontId="74" fillId="0" borderId="0" xfId="0" applyFont="1"/>
    <xf numFmtId="9" fontId="2" fillId="24" borderId="1" xfId="4" applyFont="1" applyFill="1" applyBorder="1" applyAlignment="1" applyProtection="1">
      <alignment horizontal="center" vertical="center" wrapText="1"/>
      <protection locked="0"/>
    </xf>
    <xf numFmtId="0" fontId="3" fillId="4" borderId="0" xfId="0" applyFont="1" applyFill="1" applyAlignment="1" applyProtection="1">
      <alignment horizontal="center" vertical="center" wrapText="1"/>
      <protection hidden="1"/>
    </xf>
    <xf numFmtId="0" fontId="3" fillId="0" borderId="0" xfId="0" applyFont="1" applyAlignment="1" applyProtection="1">
      <alignment horizontal="center" vertical="center" wrapText="1"/>
      <protection hidden="1"/>
    </xf>
    <xf numFmtId="9" fontId="2" fillId="12" borderId="1" xfId="4" applyFont="1" applyFill="1" applyBorder="1" applyAlignment="1" applyProtection="1">
      <alignment horizontal="center" vertical="center" wrapText="1"/>
      <protection locked="0"/>
    </xf>
    <xf numFmtId="0" fontId="53" fillId="4" borderId="47" xfId="0" applyFont="1" applyFill="1" applyBorder="1" applyAlignment="1">
      <alignment horizontal="center" vertical="center" wrapText="1"/>
    </xf>
    <xf numFmtId="0" fontId="81" fillId="3" borderId="1" xfId="0" applyFont="1" applyFill="1" applyBorder="1" applyAlignment="1" applyProtection="1">
      <alignment horizontal="center" vertical="center" wrapText="1"/>
      <protection hidden="1"/>
    </xf>
    <xf numFmtId="0" fontId="81" fillId="6" borderId="1" xfId="0" applyFont="1" applyFill="1" applyBorder="1" applyAlignment="1" applyProtection="1">
      <alignment horizontal="center" vertical="center" wrapText="1"/>
      <protection hidden="1"/>
    </xf>
    <xf numFmtId="0" fontId="28" fillId="4" borderId="5" xfId="0" applyFont="1" applyFill="1" applyBorder="1" applyAlignment="1">
      <alignment vertical="center" wrapText="1"/>
    </xf>
    <xf numFmtId="0" fontId="28" fillId="4" borderId="1" xfId="0" applyFont="1" applyFill="1" applyBorder="1" applyAlignment="1">
      <alignment vertical="center" wrapText="1"/>
    </xf>
    <xf numFmtId="9" fontId="2" fillId="0" borderId="0" xfId="0" applyNumberFormat="1" applyFont="1" applyProtection="1">
      <protection hidden="1"/>
    </xf>
    <xf numFmtId="49" fontId="2" fillId="0" borderId="1" xfId="0" applyNumberFormat="1" applyFont="1" applyBorder="1" applyAlignment="1" applyProtection="1">
      <alignment wrapText="1"/>
      <protection hidden="1"/>
    </xf>
    <xf numFmtId="14" fontId="83" fillId="0" borderId="1" xfId="0" applyNumberFormat="1" applyFont="1" applyBorder="1" applyAlignment="1" applyProtection="1">
      <alignment horizontal="center" vertical="center" wrapText="1"/>
      <protection locked="0"/>
    </xf>
    <xf numFmtId="0" fontId="82" fillId="0" borderId="1" xfId="0" applyFont="1" applyBorder="1" applyAlignment="1" applyProtection="1">
      <alignment wrapText="1"/>
      <protection hidden="1"/>
    </xf>
    <xf numFmtId="0" fontId="2" fillId="4" borderId="1" xfId="0" applyFont="1" applyFill="1" applyBorder="1" applyProtection="1">
      <protection hidden="1"/>
    </xf>
    <xf numFmtId="9" fontId="2" fillId="0" borderId="0" xfId="0" applyNumberFormat="1" applyFont="1" applyAlignment="1" applyProtection="1">
      <alignment horizontal="center" vertical="center"/>
      <protection hidden="1"/>
    </xf>
    <xf numFmtId="3" fontId="84" fillId="0" borderId="0" xfId="0" applyNumberFormat="1" applyFont="1"/>
    <xf numFmtId="0" fontId="84" fillId="0" borderId="0" xfId="0" applyFont="1"/>
    <xf numFmtId="14" fontId="7" fillId="4" borderId="3" xfId="0" applyNumberFormat="1" applyFont="1" applyFill="1" applyBorder="1" applyAlignment="1" applyProtection="1">
      <alignment horizontal="center" vertical="center" wrapText="1"/>
      <protection locked="0"/>
    </xf>
    <xf numFmtId="0" fontId="7" fillId="4" borderId="3" xfId="0" applyFont="1" applyFill="1" applyBorder="1" applyAlignment="1" applyProtection="1">
      <alignment horizontal="center" vertical="center" wrapText="1"/>
      <protection locked="0"/>
    </xf>
    <xf numFmtId="14" fontId="7" fillId="4" borderId="1" xfId="0" applyNumberFormat="1" applyFont="1" applyFill="1" applyBorder="1" applyAlignment="1" applyProtection="1">
      <alignment horizontal="center" vertical="center" wrapText="1"/>
      <protection locked="0"/>
    </xf>
    <xf numFmtId="0" fontId="7" fillId="4" borderId="1" xfId="0" applyFont="1" applyFill="1" applyBorder="1" applyAlignment="1" applyProtection="1">
      <alignment horizontal="center" vertical="center"/>
      <protection hidden="1"/>
    </xf>
    <xf numFmtId="0" fontId="7" fillId="4" borderId="1" xfId="0" applyFont="1" applyFill="1" applyBorder="1" applyAlignment="1" applyProtection="1">
      <alignment horizontal="center" vertical="center" wrapText="1"/>
      <protection hidden="1"/>
    </xf>
    <xf numFmtId="9" fontId="45" fillId="10" borderId="19" xfId="0" applyNumberFormat="1" applyFont="1" applyFill="1" applyBorder="1" applyAlignment="1">
      <alignment horizontal="center" vertical="center" readingOrder="1"/>
    </xf>
    <xf numFmtId="14" fontId="7" fillId="0" borderId="3" xfId="0" applyNumberFormat="1" applyFont="1" applyBorder="1" applyAlignment="1" applyProtection="1">
      <alignment horizontal="center" vertical="center" wrapText="1"/>
      <protection locked="0"/>
    </xf>
    <xf numFmtId="0" fontId="7" fillId="0" borderId="3" xfId="0" applyFont="1" applyBorder="1" applyAlignment="1" applyProtection="1">
      <alignment horizontal="center" vertical="center" wrapText="1"/>
      <protection locked="0"/>
    </xf>
    <xf numFmtId="0" fontId="7" fillId="0" borderId="13" xfId="0" applyFont="1" applyBorder="1" applyAlignment="1" applyProtection="1">
      <alignment horizontal="center" vertical="center"/>
      <protection hidden="1"/>
    </xf>
    <xf numFmtId="0" fontId="7" fillId="0" borderId="2" xfId="0" applyFont="1" applyBorder="1" applyAlignment="1" applyProtection="1">
      <alignment horizontal="center" vertical="center" wrapText="1"/>
      <protection hidden="1"/>
    </xf>
    <xf numFmtId="0" fontId="87" fillId="0" borderId="1" xfId="0" applyFont="1" applyBorder="1" applyAlignment="1">
      <alignment horizontal="center" vertical="center" wrapText="1"/>
    </xf>
    <xf numFmtId="0" fontId="87" fillId="0" borderId="3" xfId="0" applyFont="1" applyBorder="1" applyAlignment="1">
      <alignment horizontal="center" vertical="center" wrapText="1"/>
    </xf>
    <xf numFmtId="0" fontId="87" fillId="0" borderId="7" xfId="0" applyFont="1" applyBorder="1" applyAlignment="1">
      <alignment horizontal="center" vertical="center" wrapText="1"/>
    </xf>
    <xf numFmtId="0" fontId="87" fillId="0" borderId="1" xfId="0" applyFont="1" applyBorder="1" applyAlignment="1">
      <alignment horizontal="justify" vertical="center" wrapText="1"/>
    </xf>
    <xf numFmtId="0" fontId="7" fillId="4" borderId="1" xfId="0" applyFont="1" applyFill="1" applyBorder="1" applyAlignment="1" applyProtection="1">
      <alignment horizontal="center" wrapText="1"/>
      <protection hidden="1"/>
    </xf>
    <xf numFmtId="0" fontId="7" fillId="4" borderId="11" xfId="0" applyFont="1" applyFill="1" applyBorder="1" applyAlignment="1" applyProtection="1">
      <alignment vertical="center" wrapText="1"/>
      <protection hidden="1"/>
    </xf>
    <xf numFmtId="0" fontId="7" fillId="4" borderId="1" xfId="0" applyFont="1" applyFill="1" applyBorder="1" applyAlignment="1" applyProtection="1">
      <alignment horizontal="center"/>
      <protection hidden="1"/>
    </xf>
    <xf numFmtId="0" fontId="7" fillId="4" borderId="1" xfId="0" applyFont="1" applyFill="1" applyBorder="1" applyAlignment="1" applyProtection="1">
      <alignment horizontal="center" wrapText="1"/>
      <protection locked="0"/>
    </xf>
    <xf numFmtId="14" fontId="7" fillId="4" borderId="1" xfId="0" applyNumberFormat="1" applyFont="1" applyFill="1" applyBorder="1" applyAlignment="1" applyProtection="1">
      <alignment horizontal="center" wrapText="1"/>
      <protection locked="0"/>
    </xf>
    <xf numFmtId="1" fontId="28" fillId="4" borderId="6" xfId="0" applyNumberFormat="1" applyFont="1" applyFill="1" applyBorder="1" applyAlignment="1" applyProtection="1">
      <alignment horizontal="center" wrapText="1"/>
      <protection locked="0"/>
    </xf>
    <xf numFmtId="14" fontId="14" fillId="4" borderId="1" xfId="0" applyNumberFormat="1" applyFont="1" applyFill="1" applyBorder="1" applyAlignment="1" applyProtection="1">
      <alignment horizontal="center" vertical="center" wrapText="1"/>
      <protection locked="0"/>
    </xf>
    <xf numFmtId="0" fontId="14" fillId="4" borderId="1" xfId="0" applyFont="1" applyFill="1" applyBorder="1" applyAlignment="1" applyProtection="1">
      <alignment horizontal="center" vertical="center" wrapText="1"/>
      <protection locked="0"/>
    </xf>
    <xf numFmtId="0" fontId="2" fillId="4" borderId="1" xfId="0" applyFont="1" applyFill="1" applyBorder="1" applyAlignment="1" applyProtection="1">
      <alignment wrapText="1"/>
      <protection hidden="1"/>
    </xf>
    <xf numFmtId="14" fontId="2" fillId="4" borderId="1" xfId="0" applyNumberFormat="1" applyFont="1" applyFill="1" applyBorder="1" applyAlignment="1" applyProtection="1">
      <alignment horizontal="center" vertical="center" wrapText="1"/>
      <protection locked="0"/>
    </xf>
    <xf numFmtId="0" fontId="2" fillId="4" borderId="1" xfId="0" applyFont="1" applyFill="1" applyBorder="1" applyAlignment="1" applyProtection="1">
      <alignment horizontal="center" vertical="center" wrapText="1"/>
      <protection locked="0"/>
    </xf>
    <xf numFmtId="0" fontId="2" fillId="2" borderId="11" xfId="0" applyFont="1" applyFill="1" applyBorder="1" applyAlignment="1" applyProtection="1">
      <alignment horizontal="center" vertical="center"/>
      <protection hidden="1"/>
    </xf>
    <xf numFmtId="0" fontId="41" fillId="8" borderId="2" xfId="0" applyFont="1" applyFill="1" applyBorder="1" applyAlignment="1" applyProtection="1">
      <alignment horizontal="center" vertical="center" wrapText="1"/>
      <protection hidden="1"/>
    </xf>
    <xf numFmtId="0" fontId="74" fillId="0" borderId="1" xfId="0" applyFont="1" applyBorder="1" applyAlignment="1">
      <alignment horizontal="center" vertical="center" wrapText="1"/>
    </xf>
    <xf numFmtId="0" fontId="88" fillId="0" borderId="1" xfId="0" applyFont="1" applyBorder="1" applyAlignment="1">
      <alignment wrapText="1"/>
    </xf>
    <xf numFmtId="0" fontId="2" fillId="4" borderId="1" xfId="0" applyFont="1" applyFill="1" applyBorder="1" applyAlignment="1" applyProtection="1">
      <alignment vertical="center" wrapText="1"/>
      <protection hidden="1"/>
    </xf>
    <xf numFmtId="0" fontId="7" fillId="0" borderId="1" xfId="0" applyFont="1" applyBorder="1" applyAlignment="1">
      <alignment horizontal="center" vertical="center" wrapText="1"/>
    </xf>
    <xf numFmtId="0" fontId="7" fillId="0" borderId="1" xfId="0" applyFont="1" applyBorder="1" applyAlignment="1">
      <alignment wrapText="1"/>
    </xf>
    <xf numFmtId="0" fontId="7" fillId="0" borderId="1" xfId="0" applyFont="1" applyBorder="1" applyAlignment="1">
      <alignment vertical="center" wrapText="1"/>
    </xf>
    <xf numFmtId="0" fontId="7" fillId="4" borderId="1" xfId="0" applyFont="1" applyFill="1" applyBorder="1" applyAlignment="1" applyProtection="1">
      <alignment vertical="center" wrapText="1"/>
      <protection hidden="1"/>
    </xf>
    <xf numFmtId="0" fontId="7" fillId="0" borderId="1" xfId="0"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0" fontId="2" fillId="0" borderId="1" xfId="0" applyFont="1" applyBorder="1" applyAlignment="1" applyProtection="1">
      <alignment horizontal="left" vertical="center" wrapText="1"/>
      <protection hidden="1"/>
    </xf>
    <xf numFmtId="14" fontId="2" fillId="0" borderId="1" xfId="0" applyNumberFormat="1" applyFont="1" applyBorder="1" applyAlignment="1" applyProtection="1">
      <alignment horizontal="left" vertical="center" wrapText="1"/>
      <protection locked="0"/>
    </xf>
    <xf numFmtId="0" fontId="7" fillId="0" borderId="1" xfId="0" applyFont="1" applyBorder="1" applyAlignment="1" applyProtection="1">
      <alignment horizontal="center" vertical="center" wrapText="1"/>
      <protection hidden="1"/>
    </xf>
    <xf numFmtId="0" fontId="2" fillId="0" borderId="1" xfId="0" applyFont="1" applyBorder="1" applyAlignment="1" applyProtection="1">
      <alignment horizontal="center" vertical="center" wrapText="1"/>
      <protection hidden="1"/>
    </xf>
    <xf numFmtId="0" fontId="2" fillId="0" borderId="1" xfId="0" applyFont="1" applyBorder="1" applyAlignment="1" applyProtection="1">
      <alignment vertical="center" wrapText="1"/>
      <protection hidden="1"/>
    </xf>
    <xf numFmtId="0" fontId="0" fillId="0" borderId="1" xfId="0" applyBorder="1" applyAlignment="1">
      <alignment horizontal="center" vertical="center" wrapText="1"/>
    </xf>
    <xf numFmtId="0" fontId="3" fillId="0" borderId="1" xfId="0" applyFont="1" applyBorder="1" applyAlignment="1" applyProtection="1">
      <alignment vertical="center" wrapText="1"/>
      <protection hidden="1"/>
    </xf>
    <xf numFmtId="0" fontId="74" fillId="0" borderId="11" xfId="0" applyFont="1" applyBorder="1" applyAlignment="1">
      <alignment horizontal="center" vertical="center" wrapText="1"/>
    </xf>
    <xf numFmtId="0" fontId="88" fillId="0" borderId="3" xfId="0" applyFont="1" applyBorder="1" applyAlignment="1">
      <alignment wrapText="1"/>
    </xf>
    <xf numFmtId="0" fontId="7" fillId="0" borderId="1" xfId="0" applyFont="1" applyBorder="1" applyAlignment="1" applyProtection="1">
      <alignment horizontal="center" vertical="center" wrapText="1"/>
      <protection hidden="1"/>
    </xf>
    <xf numFmtId="0" fontId="7" fillId="0" borderId="13" xfId="0" applyFont="1" applyBorder="1" applyAlignment="1" applyProtection="1">
      <alignment horizontal="center" vertical="center" wrapText="1"/>
      <protection hidden="1"/>
    </xf>
    <xf numFmtId="0" fontId="10" fillId="0" borderId="0" xfId="0" applyFont="1" applyAlignment="1" applyProtection="1">
      <alignment horizontal="center" vertical="center" wrapText="1"/>
      <protection hidden="1"/>
    </xf>
    <xf numFmtId="0" fontId="28" fillId="4" borderId="6" xfId="0" applyFont="1" applyFill="1" applyBorder="1" applyAlignment="1">
      <alignment horizontal="center" vertical="center" wrapText="1"/>
    </xf>
    <xf numFmtId="0" fontId="7" fillId="4" borderId="1" xfId="5" applyFont="1" applyFill="1" applyBorder="1" applyAlignment="1" applyProtection="1">
      <alignment horizontal="center" vertical="center" wrapText="1"/>
    </xf>
    <xf numFmtId="0" fontId="7" fillId="4" borderId="6" xfId="0" applyFont="1" applyFill="1" applyBorder="1" applyAlignment="1">
      <alignment horizontal="center" vertical="center" wrapText="1"/>
    </xf>
    <xf numFmtId="0" fontId="7" fillId="4" borderId="13" xfId="0" applyFont="1" applyFill="1" applyBorder="1" applyAlignment="1">
      <alignment horizontal="center" vertical="center" wrapText="1"/>
    </xf>
    <xf numFmtId="1" fontId="28" fillId="0" borderId="9" xfId="0" applyNumberFormat="1" applyFont="1" applyBorder="1" applyAlignment="1" applyProtection="1">
      <alignment horizontal="center" vertical="center" wrapText="1"/>
      <protection locked="0"/>
    </xf>
    <xf numFmtId="0" fontId="2" fillId="0" borderId="1" xfId="0" applyFont="1" applyBorder="1" applyAlignment="1" applyProtection="1">
      <alignment horizontal="center" vertical="center" wrapText="1"/>
      <protection hidden="1"/>
    </xf>
    <xf numFmtId="0" fontId="2" fillId="0" borderId="1" xfId="0" applyFont="1" applyBorder="1" applyAlignment="1" applyProtection="1">
      <alignment vertical="center" wrapText="1"/>
      <protection hidden="1"/>
    </xf>
    <xf numFmtId="9" fontId="15" fillId="4" borderId="0" xfId="4" applyFont="1" applyFill="1" applyBorder="1" applyAlignment="1" applyProtection="1">
      <alignment horizontal="center" vertical="center"/>
      <protection hidden="1"/>
    </xf>
    <xf numFmtId="0" fontId="7" fillId="4" borderId="13" xfId="0" applyFont="1" applyFill="1" applyBorder="1" applyAlignment="1" applyProtection="1">
      <alignment horizontal="center" vertical="center" wrapText="1"/>
      <protection locked="0"/>
    </xf>
    <xf numFmtId="0" fontId="46" fillId="0" borderId="3" xfId="0" applyFont="1" applyBorder="1" applyAlignment="1">
      <alignment wrapText="1"/>
    </xf>
    <xf numFmtId="0" fontId="7" fillId="4" borderId="13" xfId="0" applyFont="1" applyFill="1" applyBorder="1" applyProtection="1">
      <protection hidden="1"/>
    </xf>
    <xf numFmtId="0" fontId="46" fillId="0" borderId="1" xfId="0" applyFont="1" applyBorder="1" applyAlignment="1">
      <alignment wrapText="1"/>
    </xf>
    <xf numFmtId="0" fontId="7" fillId="4" borderId="13" xfId="0" applyFont="1" applyFill="1" applyBorder="1" applyAlignment="1" applyProtection="1">
      <alignment wrapText="1"/>
      <protection hidden="1"/>
    </xf>
    <xf numFmtId="0" fontId="7" fillId="4" borderId="13" xfId="0" applyFont="1" applyFill="1" applyBorder="1" applyAlignment="1" applyProtection="1">
      <alignment horizontal="center" vertical="center" wrapText="1"/>
      <protection hidden="1"/>
    </xf>
    <xf numFmtId="1" fontId="28" fillId="0" borderId="11" xfId="0" applyNumberFormat="1" applyFont="1" applyBorder="1" applyAlignment="1" applyProtection="1">
      <alignment vertical="center" wrapText="1"/>
      <protection locked="0"/>
    </xf>
    <xf numFmtId="14" fontId="7" fillId="4" borderId="1" xfId="0" applyNumberFormat="1" applyFont="1" applyFill="1" applyBorder="1" applyAlignment="1" applyProtection="1">
      <alignment vertical="center" wrapText="1"/>
      <protection locked="0"/>
    </xf>
    <xf numFmtId="9" fontId="7" fillId="0" borderId="0" xfId="0" applyNumberFormat="1" applyFont="1" applyAlignment="1" applyProtection="1">
      <alignment horizontal="center" vertical="center"/>
      <protection hidden="1"/>
    </xf>
    <xf numFmtId="0" fontId="45" fillId="0" borderId="1" xfId="0" applyFont="1" applyBorder="1" applyAlignment="1">
      <alignment horizontal="center" vertical="center"/>
    </xf>
    <xf numFmtId="0" fontId="2" fillId="0" borderId="13" xfId="0" applyFont="1" applyBorder="1" applyAlignment="1" applyProtection="1">
      <alignment vertical="center" wrapText="1"/>
      <protection hidden="1"/>
    </xf>
    <xf numFmtId="0" fontId="7" fillId="0" borderId="1" xfId="0" applyFont="1" applyBorder="1" applyAlignment="1" applyProtection="1">
      <alignment horizontal="center" vertical="center" wrapText="1"/>
      <protection hidden="1"/>
    </xf>
    <xf numFmtId="0" fontId="46" fillId="4" borderId="1" xfId="0" applyFont="1" applyFill="1" applyBorder="1" applyAlignment="1">
      <alignment wrapText="1"/>
    </xf>
    <xf numFmtId="0" fontId="46" fillId="0" borderId="1" xfId="0" applyFont="1" applyBorder="1" applyAlignment="1">
      <alignment horizontal="center" vertical="center" wrapText="1"/>
    </xf>
    <xf numFmtId="0" fontId="18" fillId="4" borderId="1" xfId="5" applyFont="1" applyFill="1" applyBorder="1" applyAlignment="1" applyProtection="1">
      <alignment horizontal="center" vertical="center" wrapText="1"/>
      <protection hidden="1"/>
    </xf>
    <xf numFmtId="0" fontId="92" fillId="25" borderId="1" xfId="0" applyFont="1" applyFill="1" applyBorder="1" applyAlignment="1">
      <alignment horizontal="center" vertical="center" wrapText="1"/>
    </xf>
    <xf numFmtId="0" fontId="92" fillId="0" borderId="1" xfId="0" applyFont="1" applyBorder="1" applyAlignment="1">
      <alignment horizontal="center" vertical="center" wrapText="1"/>
    </xf>
    <xf numFmtId="0" fontId="92" fillId="0" borderId="1" xfId="0" applyFont="1" applyBorder="1" applyAlignment="1">
      <alignment vertical="center" wrapText="1"/>
    </xf>
    <xf numFmtId="14" fontId="92" fillId="0" borderId="1" xfId="0" applyNumberFormat="1" applyFont="1" applyBorder="1" applyAlignment="1">
      <alignment horizontal="center" vertical="center" wrapText="1"/>
    </xf>
    <xf numFmtId="0" fontId="46" fillId="0" borderId="1" xfId="0" applyFont="1" applyBorder="1" applyAlignment="1">
      <alignment vertical="center" wrapText="1"/>
    </xf>
    <xf numFmtId="0" fontId="2" fillId="0" borderId="1" xfId="0" applyFont="1" applyBorder="1" applyAlignment="1" applyProtection="1">
      <alignment horizontal="center" vertical="center" wrapText="1"/>
      <protection hidden="1"/>
    </xf>
    <xf numFmtId="0" fontId="2" fillId="0" borderId="1" xfId="0" applyFont="1" applyBorder="1" applyAlignment="1" applyProtection="1">
      <alignment vertical="center" wrapText="1"/>
      <protection hidden="1"/>
    </xf>
    <xf numFmtId="9" fontId="6" fillId="0" borderId="1" xfId="4" applyFont="1" applyFill="1" applyBorder="1" applyAlignment="1" applyProtection="1">
      <alignment horizontal="center" vertical="center" wrapText="1"/>
      <protection locked="0"/>
    </xf>
    <xf numFmtId="49" fontId="2" fillId="0" borderId="1" xfId="0" applyNumberFormat="1" applyFont="1" applyBorder="1" applyAlignment="1" applyProtection="1">
      <alignment horizontal="left" vertical="center" wrapText="1"/>
      <protection hidden="1"/>
    </xf>
    <xf numFmtId="49" fontId="2" fillId="0" borderId="1" xfId="0" applyNumberFormat="1" applyFont="1" applyBorder="1" applyAlignment="1" applyProtection="1">
      <alignment horizontal="left" vertical="center" wrapText="1"/>
      <protection locked="0"/>
    </xf>
    <xf numFmtId="0" fontId="7" fillId="0" borderId="1" xfId="0" applyFont="1" applyBorder="1" applyAlignment="1" applyProtection="1">
      <alignment horizontal="center" vertical="center" wrapText="1"/>
      <protection hidden="1"/>
    </xf>
    <xf numFmtId="0" fontId="2" fillId="0" borderId="13" xfId="0" applyFont="1" applyBorder="1" applyAlignment="1" applyProtection="1">
      <alignment horizontal="center" vertical="center" wrapText="1"/>
      <protection hidden="1"/>
    </xf>
    <xf numFmtId="0" fontId="92" fillId="25" borderId="1" xfId="0" applyFont="1" applyFill="1" applyBorder="1" applyAlignment="1">
      <alignment horizontal="center" vertical="center" wrapText="1"/>
    </xf>
    <xf numFmtId="0" fontId="2" fillId="0" borderId="1" xfId="0" applyFont="1" applyBorder="1" applyAlignment="1" applyProtection="1">
      <alignment horizontal="center" vertical="center" wrapText="1"/>
      <protection hidden="1"/>
    </xf>
    <xf numFmtId="0" fontId="42" fillId="0" borderId="0" xfId="0" applyFont="1" applyAlignment="1">
      <alignment horizontal="center" wrapText="1"/>
    </xf>
    <xf numFmtId="0" fontId="46" fillId="4" borderId="1" xfId="0" applyFont="1" applyFill="1" applyBorder="1" applyAlignment="1">
      <alignment horizontal="center" vertical="center" wrapText="1"/>
    </xf>
    <xf numFmtId="0" fontId="92" fillId="0" borderId="1" xfId="0" applyFont="1" applyBorder="1" applyAlignment="1">
      <alignment horizontal="center" vertical="center" wrapText="1"/>
    </xf>
    <xf numFmtId="0" fontId="7" fillId="0" borderId="1" xfId="0" applyFont="1" applyBorder="1" applyAlignment="1" applyProtection="1">
      <alignment horizontal="center" vertical="center" wrapText="1"/>
      <protection hidden="1"/>
    </xf>
    <xf numFmtId="0" fontId="2" fillId="0" borderId="13" xfId="0" applyFont="1" applyBorder="1" applyAlignment="1" applyProtection="1">
      <alignment horizontal="center" vertical="center" wrapText="1"/>
      <protection hidden="1"/>
    </xf>
    <xf numFmtId="0" fontId="2" fillId="0" borderId="1" xfId="0" applyFont="1" applyBorder="1" applyAlignment="1" applyProtection="1">
      <alignment horizontal="center" vertical="center" wrapText="1"/>
      <protection hidden="1"/>
    </xf>
    <xf numFmtId="0" fontId="2" fillId="0" borderId="1" xfId="0" applyFont="1" applyBorder="1" applyAlignment="1" applyProtection="1">
      <alignment vertical="center" wrapText="1"/>
      <protection hidden="1"/>
    </xf>
    <xf numFmtId="14" fontId="7" fillId="4" borderId="3" xfId="0" applyNumberFormat="1" applyFont="1" applyFill="1" applyBorder="1" applyAlignment="1" applyProtection="1">
      <alignment horizontal="left" vertical="center" wrapText="1"/>
      <protection locked="0"/>
    </xf>
    <xf numFmtId="0" fontId="28" fillId="3" borderId="3" xfId="0" applyFont="1" applyFill="1" applyBorder="1" applyAlignment="1" applyProtection="1">
      <alignment horizontal="center" vertical="center" wrapText="1"/>
      <protection hidden="1"/>
    </xf>
    <xf numFmtId="0" fontId="14" fillId="2" borderId="11" xfId="0" applyFont="1" applyFill="1" applyBorder="1" applyAlignment="1" applyProtection="1">
      <alignment horizontal="center" vertical="center"/>
      <protection hidden="1"/>
    </xf>
    <xf numFmtId="0" fontId="37" fillId="8" borderId="2" xfId="0" applyFont="1" applyFill="1" applyBorder="1" applyAlignment="1" applyProtection="1">
      <alignment horizontal="center" vertical="center" wrapText="1"/>
      <protection hidden="1"/>
    </xf>
    <xf numFmtId="0" fontId="38" fillId="6" borderId="2" xfId="0" applyFont="1" applyFill="1" applyBorder="1" applyAlignment="1" applyProtection="1">
      <alignment horizontal="center" vertical="center" wrapText="1"/>
      <protection hidden="1"/>
    </xf>
    <xf numFmtId="0" fontId="12" fillId="8" borderId="2" xfId="0" applyFont="1" applyFill="1" applyBorder="1" applyAlignment="1" applyProtection="1">
      <alignment horizontal="center" vertical="center" wrapText="1"/>
      <protection hidden="1"/>
    </xf>
    <xf numFmtId="9" fontId="7" fillId="4" borderId="1" xfId="4" applyFont="1" applyFill="1" applyBorder="1" applyAlignment="1" applyProtection="1">
      <alignment horizontal="center" vertical="center" wrapText="1"/>
      <protection locked="0"/>
    </xf>
    <xf numFmtId="0" fontId="85" fillId="4" borderId="1" xfId="0" applyFont="1" applyFill="1" applyBorder="1" applyAlignment="1">
      <alignment horizontal="center" vertical="center" wrapText="1"/>
    </xf>
    <xf numFmtId="9" fontId="85" fillId="4" borderId="1" xfId="0" applyNumberFormat="1" applyFont="1" applyFill="1" applyBorder="1" applyAlignment="1">
      <alignment horizontal="center" vertical="center" wrapText="1"/>
    </xf>
    <xf numFmtId="9" fontId="86" fillId="4" borderId="1" xfId="0" applyNumberFormat="1" applyFont="1" applyFill="1" applyBorder="1" applyAlignment="1">
      <alignment horizontal="center" vertical="center" wrapText="1"/>
    </xf>
    <xf numFmtId="0" fontId="84" fillId="4" borderId="1" xfId="0" applyFont="1" applyFill="1" applyBorder="1" applyAlignment="1">
      <alignment vertical="center" wrapText="1"/>
    </xf>
    <xf numFmtId="9" fontId="6" fillId="17" borderId="1" xfId="4" applyFont="1" applyFill="1" applyBorder="1" applyAlignment="1" applyProtection="1">
      <alignment horizontal="center" vertical="center" wrapText="1"/>
      <protection locked="0"/>
    </xf>
    <xf numFmtId="9" fontId="6" fillId="0" borderId="11" xfId="4" applyFont="1" applyFill="1" applyBorder="1" applyAlignment="1" applyProtection="1">
      <alignment horizontal="center" vertical="center" wrapText="1"/>
      <protection locked="0"/>
    </xf>
    <xf numFmtId="0" fontId="2" fillId="4" borderId="13" xfId="0" applyFont="1" applyFill="1" applyBorder="1" applyAlignment="1" applyProtection="1">
      <alignment horizontal="center" vertical="center" wrapText="1"/>
      <protection hidden="1"/>
    </xf>
    <xf numFmtId="0" fontId="2" fillId="4" borderId="13" xfId="0" applyFont="1" applyFill="1" applyBorder="1" applyProtection="1">
      <protection hidden="1"/>
    </xf>
    <xf numFmtId="0" fontId="2" fillId="4" borderId="2" xfId="0" applyFont="1" applyFill="1" applyBorder="1" applyProtection="1">
      <protection hidden="1"/>
    </xf>
    <xf numFmtId="0" fontId="2" fillId="4" borderId="3" xfId="0" applyFont="1" applyFill="1" applyBorder="1" applyProtection="1">
      <protection hidden="1"/>
    </xf>
    <xf numFmtId="0" fontId="7" fillId="4" borderId="1" xfId="0" applyFont="1" applyFill="1" applyBorder="1" applyAlignment="1">
      <alignment wrapText="1"/>
    </xf>
    <xf numFmtId="0" fontId="7" fillId="4" borderId="1" xfId="0" applyFont="1" applyFill="1" applyBorder="1" applyAlignment="1">
      <alignment horizontal="center" vertical="center" wrapText="1"/>
    </xf>
    <xf numFmtId="0" fontId="2" fillId="4" borderId="1" xfId="0" applyFont="1" applyFill="1" applyBorder="1" applyAlignment="1">
      <alignment wrapText="1"/>
    </xf>
    <xf numFmtId="0" fontId="2" fillId="4" borderId="13" xfId="0" applyFont="1" applyFill="1" applyBorder="1" applyAlignment="1" applyProtection="1">
      <alignment wrapText="1"/>
      <protection hidden="1"/>
    </xf>
    <xf numFmtId="0" fontId="2" fillId="0" borderId="1" xfId="0" applyFont="1" applyBorder="1" applyAlignment="1" applyProtection="1">
      <alignment horizontal="center" vertical="center" wrapText="1"/>
      <protection hidden="1"/>
    </xf>
    <xf numFmtId="14" fontId="7" fillId="0" borderId="1" xfId="0" applyNumberFormat="1" applyFont="1" applyBorder="1" applyAlignment="1">
      <alignment horizontal="center" vertical="center" wrapText="1"/>
    </xf>
    <xf numFmtId="9" fontId="32" fillId="0" borderId="1" xfId="4" applyFont="1" applyFill="1" applyBorder="1" applyAlignment="1" applyProtection="1">
      <alignment horizontal="center" vertical="center" wrapText="1"/>
      <protection locked="0"/>
    </xf>
    <xf numFmtId="14" fontId="7" fillId="0" borderId="1" xfId="0" applyNumberFormat="1" applyFont="1" applyBorder="1" applyAlignment="1">
      <alignment horizontal="center" vertical="center"/>
    </xf>
    <xf numFmtId="0" fontId="7" fillId="0" borderId="1" xfId="0" applyFont="1" applyBorder="1" applyAlignment="1">
      <alignment horizontal="left" wrapText="1"/>
    </xf>
    <xf numFmtId="9" fontId="2" fillId="15" borderId="1" xfId="4" applyFont="1" applyFill="1" applyBorder="1" applyAlignment="1" applyProtection="1">
      <alignment horizontal="center" vertical="center" wrapText="1"/>
      <protection locked="0"/>
    </xf>
    <xf numFmtId="9" fontId="2" fillId="17" borderId="1" xfId="4" applyFont="1" applyFill="1" applyBorder="1" applyAlignment="1" applyProtection="1">
      <alignment horizontal="center" vertical="center" wrapText="1"/>
      <protection locked="0"/>
    </xf>
    <xf numFmtId="9" fontId="2" fillId="16" borderId="1" xfId="4" applyFont="1" applyFill="1" applyBorder="1" applyAlignment="1" applyProtection="1">
      <alignment horizontal="center" vertical="center" wrapText="1"/>
      <protection locked="0"/>
    </xf>
    <xf numFmtId="49" fontId="2" fillId="0" borderId="1" xfId="0" applyNumberFormat="1" applyFont="1" applyBorder="1" applyProtection="1">
      <protection hidden="1"/>
    </xf>
    <xf numFmtId="0" fontId="7" fillId="0" borderId="1" xfId="0" applyFont="1" applyBorder="1" applyAlignment="1" applyProtection="1">
      <alignment horizontal="center" vertical="center" wrapText="1"/>
      <protection hidden="1"/>
    </xf>
    <xf numFmtId="0" fontId="7" fillId="0" borderId="1" xfId="0" applyFont="1" applyBorder="1" applyAlignment="1" applyProtection="1">
      <alignment horizontal="center" vertical="center" wrapText="1"/>
      <protection hidden="1"/>
    </xf>
    <xf numFmtId="0" fontId="2" fillId="0" borderId="13" xfId="0" applyFont="1" applyBorder="1" applyAlignment="1" applyProtection="1">
      <alignment horizontal="center" vertical="center" wrapText="1"/>
      <protection hidden="1"/>
    </xf>
    <xf numFmtId="0" fontId="2" fillId="0" borderId="1" xfId="0" applyFont="1" applyBorder="1" applyAlignment="1" applyProtection="1">
      <alignment horizontal="center" vertical="center" wrapText="1"/>
      <protection hidden="1"/>
    </xf>
    <xf numFmtId="0" fontId="2" fillId="0" borderId="1" xfId="0" applyFont="1" applyBorder="1" applyAlignment="1" applyProtection="1">
      <alignment vertical="center" wrapText="1"/>
      <protection hidden="1"/>
    </xf>
    <xf numFmtId="0" fontId="7" fillId="4" borderId="5" xfId="0" applyFont="1" applyFill="1" applyBorder="1" applyAlignment="1">
      <alignment vertical="center" wrapText="1"/>
    </xf>
    <xf numFmtId="0" fontId="2" fillId="0" borderId="1" xfId="0" applyFont="1" applyBorder="1" applyAlignment="1" applyProtection="1">
      <alignment horizontal="center" vertical="center" wrapText="1"/>
      <protection hidden="1"/>
    </xf>
    <xf numFmtId="9" fontId="32" fillId="17" borderId="1" xfId="4" applyFont="1" applyFill="1" applyBorder="1" applyAlignment="1" applyProtection="1">
      <alignment horizontal="center" vertical="center" wrapText="1"/>
      <protection locked="0"/>
    </xf>
    <xf numFmtId="0" fontId="0" fillId="0" borderId="0" xfId="0" applyProtection="1">
      <protection hidden="1"/>
    </xf>
    <xf numFmtId="0" fontId="2" fillId="0" borderId="0" xfId="0" applyFont="1" applyAlignment="1" applyProtection="1">
      <alignment horizontal="center" vertical="center"/>
      <protection hidden="1"/>
    </xf>
    <xf numFmtId="0" fontId="7" fillId="0" borderId="1" xfId="0" applyFont="1" applyBorder="1" applyAlignment="1" applyProtection="1">
      <alignment horizontal="center" vertical="center" wrapText="1"/>
      <protection locked="0"/>
    </xf>
    <xf numFmtId="0" fontId="2" fillId="4" borderId="0" xfId="0" applyFont="1" applyFill="1" applyProtection="1">
      <protection hidden="1"/>
    </xf>
    <xf numFmtId="0" fontId="2" fillId="4" borderId="0" xfId="0" applyFont="1" applyFill="1" applyAlignment="1" applyProtection="1">
      <alignment horizontal="center" vertical="center"/>
      <protection hidden="1"/>
    </xf>
    <xf numFmtId="0" fontId="2" fillId="4" borderId="0" xfId="0" applyFont="1" applyFill="1" applyAlignment="1" applyProtection="1">
      <alignment horizontal="left" vertical="center"/>
      <protection hidden="1"/>
    </xf>
    <xf numFmtId="0" fontId="13" fillId="3" borderId="1" xfId="0" applyFont="1" applyFill="1" applyBorder="1" applyAlignment="1" applyProtection="1">
      <alignment horizontal="center" vertical="center" wrapText="1"/>
      <protection hidden="1"/>
    </xf>
    <xf numFmtId="0" fontId="13" fillId="6" borderId="1" xfId="0" applyFont="1" applyFill="1" applyBorder="1" applyAlignment="1" applyProtection="1">
      <alignment horizontal="center" vertical="center" wrapText="1"/>
      <protection hidden="1"/>
    </xf>
    <xf numFmtId="0" fontId="6" fillId="4" borderId="0" xfId="0" applyFont="1" applyFill="1" applyAlignment="1" applyProtection="1">
      <alignment horizontal="center" vertical="center"/>
      <protection hidden="1"/>
    </xf>
    <xf numFmtId="0" fontId="2" fillId="0" borderId="0" xfId="0" applyFont="1" applyProtection="1">
      <protection hidden="1"/>
    </xf>
    <xf numFmtId="0" fontId="7" fillId="4" borderId="1" xfId="0" applyFont="1" applyFill="1" applyBorder="1" applyAlignment="1" applyProtection="1">
      <alignment horizontal="center" vertical="center" wrapText="1"/>
      <protection locked="0"/>
    </xf>
    <xf numFmtId="9" fontId="15" fillId="5" borderId="17" xfId="4" applyFont="1" applyFill="1" applyBorder="1" applyAlignment="1" applyProtection="1">
      <alignment horizontal="center" vertical="center"/>
      <protection hidden="1"/>
    </xf>
    <xf numFmtId="0" fontId="12" fillId="8" borderId="1" xfId="0" applyFont="1" applyFill="1" applyBorder="1" applyAlignment="1" applyProtection="1">
      <alignment horizontal="center" vertical="center" wrapText="1"/>
      <protection hidden="1"/>
    </xf>
    <xf numFmtId="14" fontId="7" fillId="0" borderId="1" xfId="0" applyNumberFormat="1" applyFont="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hidden="1"/>
    </xf>
    <xf numFmtId="0" fontId="2" fillId="0" borderId="1" xfId="0" applyFont="1" applyBorder="1" applyAlignment="1" applyProtection="1">
      <alignment horizontal="center" vertical="center"/>
      <protection hidden="1"/>
    </xf>
    <xf numFmtId="0" fontId="9" fillId="0" borderId="14" xfId="0" applyFont="1" applyBorder="1" applyAlignment="1" applyProtection="1">
      <alignment horizontal="center" vertical="center"/>
      <protection hidden="1"/>
    </xf>
    <xf numFmtId="0" fontId="9" fillId="0" borderId="0" xfId="0" applyFont="1" applyAlignment="1" applyProtection="1">
      <alignment horizontal="center" vertical="center"/>
      <protection hidden="1"/>
    </xf>
    <xf numFmtId="0" fontId="9" fillId="0" borderId="15" xfId="0" applyFont="1" applyBorder="1" applyAlignment="1" applyProtection="1">
      <alignment horizontal="center" vertical="center"/>
      <protection hidden="1"/>
    </xf>
    <xf numFmtId="0" fontId="2" fillId="4" borderId="1" xfId="0" applyFont="1" applyFill="1" applyBorder="1" applyAlignment="1" applyProtection="1">
      <alignment horizontal="center" vertical="center" wrapText="1"/>
      <protection hidden="1"/>
    </xf>
    <xf numFmtId="0" fontId="7" fillId="2" borderId="1" xfId="0" applyFont="1" applyFill="1" applyBorder="1" applyAlignment="1" applyProtection="1">
      <alignment horizontal="center" vertical="center"/>
      <protection hidden="1"/>
    </xf>
    <xf numFmtId="0" fontId="7" fillId="0" borderId="0" xfId="0" applyFont="1" applyAlignment="1" applyProtection="1">
      <alignment horizontal="center" vertical="center"/>
      <protection hidden="1"/>
    </xf>
    <xf numFmtId="0" fontId="7" fillId="0" borderId="1" xfId="0" applyFont="1" applyBorder="1" applyAlignment="1" applyProtection="1">
      <alignment horizontal="center" vertical="center"/>
      <protection hidden="1"/>
    </xf>
    <xf numFmtId="0" fontId="44" fillId="9" borderId="18" xfId="0" applyFont="1" applyFill="1" applyBorder="1" applyAlignment="1">
      <alignment horizontal="left" vertical="center" wrapText="1" readingOrder="1"/>
    </xf>
    <xf numFmtId="9" fontId="45" fillId="10" borderId="19" xfId="0" applyNumberFormat="1" applyFont="1" applyFill="1" applyBorder="1" applyAlignment="1">
      <alignment horizontal="center" vertical="center" wrapText="1" readingOrder="1"/>
    </xf>
    <xf numFmtId="9" fontId="45" fillId="10" borderId="19" xfId="0" applyNumberFormat="1" applyFont="1" applyFill="1" applyBorder="1" applyAlignment="1">
      <alignment horizontal="center" wrapText="1" readingOrder="1"/>
    </xf>
    <xf numFmtId="0" fontId="44" fillId="9" borderId="18" xfId="0" applyFont="1" applyFill="1" applyBorder="1" applyAlignment="1">
      <alignment horizontal="center" wrapText="1" readingOrder="1"/>
    </xf>
    <xf numFmtId="9" fontId="32" fillId="5" borderId="3" xfId="4" applyFont="1" applyFill="1" applyBorder="1" applyAlignment="1" applyProtection="1">
      <alignment horizontal="center" vertical="center"/>
      <protection hidden="1"/>
    </xf>
    <xf numFmtId="0" fontId="7" fillId="4" borderId="0" xfId="0" applyFont="1" applyFill="1" applyAlignment="1" applyProtection="1">
      <alignment horizontal="center" vertical="center"/>
      <protection hidden="1"/>
    </xf>
    <xf numFmtId="0" fontId="46" fillId="0" borderId="0" xfId="0" applyFont="1" applyAlignment="1" applyProtection="1">
      <alignment horizontal="center" vertical="center"/>
      <protection hidden="1"/>
    </xf>
    <xf numFmtId="0" fontId="7" fillId="0" borderId="1" xfId="0" applyFont="1" applyBorder="1" applyAlignment="1" applyProtection="1">
      <alignment vertical="center" wrapText="1"/>
      <protection hidden="1"/>
    </xf>
    <xf numFmtId="9" fontId="2" fillId="0" borderId="0" xfId="0" applyNumberFormat="1" applyFont="1" applyAlignment="1" applyProtection="1">
      <alignment horizontal="center" vertical="center"/>
      <protection hidden="1"/>
    </xf>
    <xf numFmtId="14" fontId="7" fillId="4" borderId="1" xfId="0" applyNumberFormat="1" applyFont="1" applyFill="1" applyBorder="1" applyAlignment="1" applyProtection="1">
      <alignment horizontal="center" vertical="center" wrapText="1"/>
      <protection locked="0"/>
    </xf>
    <xf numFmtId="0" fontId="7" fillId="4" borderId="1" xfId="0" applyFont="1" applyFill="1" applyBorder="1" applyAlignment="1" applyProtection="1">
      <alignment horizontal="center" vertical="center"/>
      <protection hidden="1"/>
    </xf>
    <xf numFmtId="0" fontId="7" fillId="4" borderId="1" xfId="0" applyFont="1" applyFill="1" applyBorder="1" applyAlignment="1" applyProtection="1">
      <alignment horizontal="center" vertical="center" wrapText="1"/>
      <protection hidden="1"/>
    </xf>
    <xf numFmtId="0" fontId="7" fillId="0" borderId="2" xfId="0" applyFont="1" applyBorder="1" applyAlignment="1" applyProtection="1">
      <alignment horizontal="center" vertical="center" wrapText="1"/>
      <protection hidden="1"/>
    </xf>
    <xf numFmtId="0" fontId="87" fillId="0" borderId="1" xfId="0" applyFont="1" applyBorder="1" applyAlignment="1">
      <alignment horizontal="center" vertical="center" wrapText="1"/>
    </xf>
    <xf numFmtId="0" fontId="7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45" fillId="0" borderId="1" xfId="0" applyFont="1" applyBorder="1" applyAlignment="1">
      <alignment horizontal="justify"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0" fillId="0" borderId="1" xfId="0" applyBorder="1" applyAlignment="1">
      <alignment horizontal="left" vertical="center" wrapText="1"/>
    </xf>
    <xf numFmtId="0" fontId="74" fillId="0" borderId="13" xfId="0" applyFont="1" applyBorder="1" applyAlignment="1" applyProtection="1">
      <alignment horizontal="center" vertical="center" wrapText="1"/>
      <protection hidden="1"/>
    </xf>
    <xf numFmtId="0" fontId="74" fillId="0" borderId="1" xfId="0" applyFont="1" applyBorder="1" applyAlignment="1">
      <alignment vertical="center" wrapText="1"/>
    </xf>
    <xf numFmtId="0" fontId="0" fillId="0" borderId="1" xfId="0" applyBorder="1" applyAlignment="1">
      <alignment horizontal="left" vertical="center"/>
    </xf>
    <xf numFmtId="0" fontId="74" fillId="0" borderId="1" xfId="0" applyFont="1" applyBorder="1" applyAlignment="1">
      <alignment horizontal="center" vertical="center"/>
    </xf>
    <xf numFmtId="0" fontId="74" fillId="0" borderId="13" xfId="0" applyFont="1" applyBorder="1" applyAlignment="1">
      <alignment vertical="center" wrapText="1"/>
    </xf>
    <xf numFmtId="0" fontId="7" fillId="4" borderId="1" xfId="0" applyFont="1" applyFill="1" applyBorder="1" applyAlignment="1" applyProtection="1">
      <alignment vertical="center" wrapText="1"/>
      <protection hidden="1"/>
    </xf>
    <xf numFmtId="0" fontId="91" fillId="0" borderId="1" xfId="0" applyFont="1" applyBorder="1" applyAlignment="1">
      <alignment horizontal="justify" vertical="center" wrapText="1"/>
    </xf>
    <xf numFmtId="0" fontId="7" fillId="4" borderId="1" xfId="0" applyFont="1" applyFill="1" applyBorder="1" applyAlignment="1" applyProtection="1">
      <alignment horizontal="left" vertical="center" wrapText="1"/>
      <protection locked="0"/>
    </xf>
    <xf numFmtId="0" fontId="7" fillId="4" borderId="1" xfId="0" applyFont="1" applyFill="1" applyBorder="1" applyAlignment="1" applyProtection="1">
      <alignment horizontal="left" vertical="center" wrapText="1"/>
      <protection hidden="1"/>
    </xf>
    <xf numFmtId="14" fontId="7" fillId="0" borderId="1" xfId="0" applyNumberFormat="1" applyFont="1" applyBorder="1" applyAlignment="1" applyProtection="1">
      <alignment horizontal="left" vertical="center" wrapText="1"/>
      <protection locked="0"/>
    </xf>
    <xf numFmtId="9" fontId="6" fillId="0" borderId="1" xfId="4" applyFont="1" applyFill="1" applyBorder="1" applyAlignment="1" applyProtection="1">
      <alignment horizontal="center" vertical="center" wrapText="1"/>
      <protection locked="0"/>
    </xf>
    <xf numFmtId="0" fontId="74" fillId="0" borderId="1" xfId="0" applyFont="1" applyBorder="1" applyAlignment="1">
      <alignment horizontal="left" vertical="center" wrapText="1"/>
    </xf>
    <xf numFmtId="0" fontId="46" fillId="0" borderId="1" xfId="0" applyFont="1" applyBorder="1" applyAlignment="1" applyProtection="1">
      <alignment horizontal="center" vertical="center"/>
      <protection hidden="1"/>
    </xf>
    <xf numFmtId="0" fontId="7" fillId="4" borderId="1" xfId="0" applyFont="1" applyFill="1" applyBorder="1" applyAlignment="1">
      <alignment wrapText="1"/>
    </xf>
    <xf numFmtId="9" fontId="32" fillId="0" borderId="1" xfId="4" applyFont="1" applyFill="1" applyBorder="1" applyAlignment="1" applyProtection="1">
      <alignment horizontal="center" vertical="center" wrapText="1"/>
      <protection locked="0"/>
    </xf>
    <xf numFmtId="0" fontId="46" fillId="0" borderId="0" xfId="0" applyFont="1" applyAlignment="1" applyProtection="1">
      <alignment horizontal="center" vertical="center" wrapText="1"/>
      <protection hidden="1"/>
    </xf>
    <xf numFmtId="0" fontId="94" fillId="0" borderId="1" xfId="0" applyFont="1" applyBorder="1" applyAlignment="1">
      <alignment horizontal="left" vertical="center" wrapText="1"/>
    </xf>
    <xf numFmtId="0" fontId="2" fillId="4" borderId="1" xfId="0" applyFont="1" applyFill="1" applyBorder="1" applyAlignment="1">
      <alignment vertical="top" wrapText="1"/>
    </xf>
    <xf numFmtId="0" fontId="2" fillId="0" borderId="1" xfId="0" applyFont="1" applyBorder="1" applyAlignment="1">
      <alignment horizontal="justify" vertical="top" wrapText="1"/>
    </xf>
    <xf numFmtId="0" fontId="2" fillId="0" borderId="1" xfId="0" applyFont="1" applyBorder="1" applyAlignment="1">
      <alignment horizontal="justify" vertical="top"/>
    </xf>
    <xf numFmtId="0" fontId="7" fillId="4" borderId="1" xfId="0" applyFont="1" applyFill="1" applyBorder="1" applyAlignment="1">
      <alignment vertical="center" wrapText="1"/>
    </xf>
    <xf numFmtId="0" fontId="45" fillId="4" borderId="1" xfId="0" applyFont="1" applyFill="1" applyBorder="1" applyAlignment="1">
      <alignment horizontal="justify" vertical="center" wrapText="1"/>
    </xf>
    <xf numFmtId="0" fontId="45" fillId="4" borderId="2" xfId="0" applyFont="1" applyFill="1" applyBorder="1" applyAlignment="1">
      <alignment horizontal="justify" vertical="center" wrapText="1"/>
    </xf>
    <xf numFmtId="0" fontId="45" fillId="4" borderId="1" xfId="0" applyFont="1" applyFill="1" applyBorder="1" applyAlignment="1">
      <alignment horizontal="left" vertical="center" wrapText="1"/>
    </xf>
    <xf numFmtId="0" fontId="2" fillId="4" borderId="1" xfId="0" applyFont="1" applyFill="1" applyBorder="1" applyAlignment="1" applyProtection="1">
      <alignment horizontal="center" wrapText="1"/>
      <protection hidden="1"/>
    </xf>
    <xf numFmtId="0" fontId="2" fillId="4" borderId="2" xfId="0" applyFont="1" applyFill="1" applyBorder="1" applyAlignment="1" applyProtection="1">
      <alignment horizontal="center" vertical="center" wrapText="1"/>
      <protection hidden="1"/>
    </xf>
    <xf numFmtId="0" fontId="7" fillId="0" borderId="1" xfId="0" applyFont="1" applyBorder="1" applyAlignment="1">
      <alignment horizontal="center" wrapText="1"/>
    </xf>
    <xf numFmtId="0" fontId="2" fillId="4" borderId="3" xfId="0" applyFont="1" applyFill="1" applyBorder="1" applyAlignment="1" applyProtection="1">
      <alignment horizontal="center" wrapText="1"/>
      <protection hidden="1"/>
    </xf>
    <xf numFmtId="0" fontId="32" fillId="0" borderId="11" xfId="0" applyFont="1" applyBorder="1" applyAlignment="1">
      <alignment horizontal="center" vertical="center" wrapText="1"/>
    </xf>
    <xf numFmtId="0" fontId="32" fillId="0" borderId="12" xfId="0" applyFont="1" applyBorder="1" applyAlignment="1">
      <alignment horizontal="center" vertical="center" wrapText="1"/>
    </xf>
    <xf numFmtId="0" fontId="32" fillId="0" borderId="13" xfId="0" applyFont="1" applyBorder="1" applyAlignment="1">
      <alignment horizontal="center" vertical="center" wrapText="1"/>
    </xf>
    <xf numFmtId="0" fontId="32" fillId="0" borderId="2" xfId="0" applyFont="1" applyBorder="1" applyAlignment="1">
      <alignment horizontal="center" vertical="center" wrapText="1"/>
    </xf>
    <xf numFmtId="0" fontId="32" fillId="0" borderId="7" xfId="0" applyFont="1" applyBorder="1" applyAlignment="1">
      <alignment horizontal="center" vertical="center" wrapText="1"/>
    </xf>
    <xf numFmtId="0" fontId="32" fillId="0" borderId="3" xfId="0" applyFont="1" applyBorder="1" applyAlignment="1">
      <alignment horizontal="center" vertical="center" wrapText="1"/>
    </xf>
    <xf numFmtId="16" fontId="7" fillId="0" borderId="11" xfId="0" applyNumberFormat="1" applyFont="1" applyBorder="1" applyAlignment="1">
      <alignment horizontal="center" vertical="center" wrapText="1"/>
    </xf>
    <xf numFmtId="0" fontId="7" fillId="0" borderId="13" xfId="0" applyFont="1" applyBorder="1" applyAlignment="1">
      <alignment horizontal="center" vertical="center" wrapText="1"/>
    </xf>
    <xf numFmtId="0" fontId="12" fillId="7" borderId="1" xfId="0" applyFont="1" applyFill="1" applyBorder="1" applyAlignment="1" applyProtection="1">
      <alignment horizontal="center" vertical="center" wrapText="1"/>
      <protection hidden="1"/>
    </xf>
    <xf numFmtId="0" fontId="7" fillId="0" borderId="11" xfId="0" applyFont="1" applyBorder="1" applyAlignment="1" applyProtection="1">
      <alignment horizontal="center" vertical="center" wrapText="1"/>
      <protection hidden="1"/>
    </xf>
    <xf numFmtId="0" fontId="7" fillId="0" borderId="13" xfId="0" applyFont="1" applyBorder="1" applyAlignment="1" applyProtection="1">
      <alignment horizontal="center" vertical="center" wrapText="1"/>
      <protection hidden="1"/>
    </xf>
    <xf numFmtId="0" fontId="7" fillId="0" borderId="1" xfId="0" applyFont="1" applyBorder="1" applyAlignment="1" applyProtection="1">
      <alignment horizontal="center" vertical="center" wrapText="1"/>
      <protection hidden="1"/>
    </xf>
    <xf numFmtId="0" fontId="35" fillId="2" borderId="1" xfId="0" applyFont="1" applyFill="1" applyBorder="1" applyAlignment="1" applyProtection="1">
      <alignment horizontal="center" vertical="center" textRotation="90"/>
      <protection hidden="1"/>
    </xf>
    <xf numFmtId="0" fontId="35" fillId="2" borderId="1" xfId="0" applyFont="1" applyFill="1" applyBorder="1" applyAlignment="1" applyProtection="1">
      <alignment horizontal="center" vertical="center"/>
      <protection hidden="1"/>
    </xf>
    <xf numFmtId="0" fontId="35" fillId="2" borderId="1" xfId="0" applyFont="1" applyFill="1" applyBorder="1" applyAlignment="1" applyProtection="1">
      <alignment horizontal="center" vertical="center" wrapText="1"/>
      <protection hidden="1"/>
    </xf>
    <xf numFmtId="0" fontId="37" fillId="7" borderId="1" xfId="0" applyFont="1" applyFill="1" applyBorder="1" applyAlignment="1" applyProtection="1">
      <alignment horizontal="center" vertical="center" wrapText="1"/>
      <protection hidden="1"/>
    </xf>
    <xf numFmtId="0" fontId="35" fillId="2" borderId="2" xfId="0" applyFont="1" applyFill="1" applyBorder="1" applyAlignment="1" applyProtection="1">
      <alignment horizontal="center" vertical="center"/>
      <protection hidden="1"/>
    </xf>
    <xf numFmtId="0" fontId="35" fillId="2" borderId="3" xfId="0" applyFont="1" applyFill="1" applyBorder="1" applyAlignment="1" applyProtection="1">
      <alignment horizontal="center" vertical="center"/>
      <protection hidden="1"/>
    </xf>
    <xf numFmtId="0" fontId="20" fillId="0" borderId="1" xfId="0" applyFont="1" applyBorder="1" applyAlignment="1" applyProtection="1">
      <alignment horizontal="left" vertical="center"/>
      <protection hidden="1"/>
    </xf>
    <xf numFmtId="0" fontId="11" fillId="0" borderId="0" xfId="0" applyFont="1" applyAlignment="1" applyProtection="1">
      <alignment horizontal="center" vertical="center" wrapText="1"/>
      <protection hidden="1"/>
    </xf>
    <xf numFmtId="0" fontId="11" fillId="2" borderId="1" xfId="0" applyFont="1" applyFill="1" applyBorder="1" applyAlignment="1" applyProtection="1">
      <alignment horizontal="center" vertical="center" wrapText="1"/>
      <protection hidden="1"/>
    </xf>
    <xf numFmtId="0" fontId="11" fillId="2" borderId="12" xfId="0" applyFont="1" applyFill="1" applyBorder="1" applyAlignment="1" applyProtection="1">
      <alignment horizontal="center" vertical="center" wrapText="1"/>
      <protection hidden="1"/>
    </xf>
    <xf numFmtId="0" fontId="9" fillId="0" borderId="5" xfId="0" applyFont="1" applyBorder="1" applyAlignment="1" applyProtection="1">
      <alignment horizontal="center" vertical="center"/>
      <protection hidden="1"/>
    </xf>
    <xf numFmtId="0" fontId="9" fillId="0" borderId="14" xfId="0" applyFont="1" applyBorder="1" applyAlignment="1" applyProtection="1">
      <alignment horizontal="center" vertical="center"/>
      <protection hidden="1"/>
    </xf>
    <xf numFmtId="0" fontId="9" fillId="0" borderId="6" xfId="0" applyFont="1" applyBorder="1" applyAlignment="1" applyProtection="1">
      <alignment horizontal="center" vertical="center"/>
      <protection hidden="1"/>
    </xf>
    <xf numFmtId="0" fontId="9" fillId="0" borderId="4" xfId="0" applyFont="1" applyBorder="1" applyAlignment="1" applyProtection="1">
      <alignment horizontal="center" vertical="center"/>
      <protection hidden="1"/>
    </xf>
    <xf numFmtId="0" fontId="9" fillId="0" borderId="0" xfId="0" applyFont="1" applyAlignment="1" applyProtection="1">
      <alignment horizontal="center" vertical="center"/>
      <protection hidden="1"/>
    </xf>
    <xf numFmtId="0" fontId="9" fillId="0" borderId="10" xfId="0" applyFont="1" applyBorder="1" applyAlignment="1" applyProtection="1">
      <alignment horizontal="center" vertical="center"/>
      <protection hidden="1"/>
    </xf>
    <xf numFmtId="0" fontId="9" fillId="0" borderId="8" xfId="0" applyFont="1" applyBorder="1" applyAlignment="1" applyProtection="1">
      <alignment horizontal="center" vertical="center"/>
      <protection hidden="1"/>
    </xf>
    <xf numFmtId="0" fontId="9" fillId="0" borderId="15" xfId="0" applyFont="1" applyBorder="1" applyAlignment="1" applyProtection="1">
      <alignment horizontal="center" vertical="center"/>
      <protection hidden="1"/>
    </xf>
    <xf numFmtId="0" fontId="9" fillId="0" borderId="9" xfId="0" applyFont="1" applyBorder="1" applyAlignment="1" applyProtection="1">
      <alignment horizontal="center" vertical="center"/>
      <protection hidden="1"/>
    </xf>
    <xf numFmtId="0" fontId="7" fillId="0" borderId="5" xfId="0" applyFont="1" applyBorder="1" applyAlignment="1" applyProtection="1">
      <alignment horizontal="center" vertical="center" wrapText="1"/>
      <protection hidden="1"/>
    </xf>
    <xf numFmtId="0" fontId="7" fillId="0" borderId="6" xfId="0" applyFont="1" applyBorder="1" applyAlignment="1" applyProtection="1">
      <alignment horizontal="center" vertical="center" wrapText="1"/>
      <protection hidden="1"/>
    </xf>
    <xf numFmtId="0" fontId="19" fillId="7" borderId="1" xfId="0" applyFont="1" applyFill="1" applyBorder="1" applyAlignment="1" applyProtection="1">
      <alignment horizontal="center" vertical="center" wrapText="1"/>
      <protection hidden="1"/>
    </xf>
    <xf numFmtId="0" fontId="28" fillId="2" borderId="1" xfId="0" applyFont="1" applyFill="1" applyBorder="1" applyAlignment="1" applyProtection="1">
      <alignment horizontal="center" vertical="center" textRotation="90" wrapText="1"/>
      <protection hidden="1"/>
    </xf>
    <xf numFmtId="0" fontId="28" fillId="2" borderId="1" xfId="0" applyFont="1" applyFill="1" applyBorder="1" applyAlignment="1" applyProtection="1">
      <alignment horizontal="center" vertical="center" wrapText="1"/>
      <protection hidden="1"/>
    </xf>
    <xf numFmtId="0" fontId="33" fillId="7" borderId="1" xfId="0" applyFont="1" applyFill="1" applyBorder="1" applyAlignment="1" applyProtection="1">
      <alignment horizontal="center" vertical="center" wrapText="1"/>
      <protection hidden="1"/>
    </xf>
    <xf numFmtId="0" fontId="28" fillId="2" borderId="2" xfId="0" applyFont="1" applyFill="1" applyBorder="1" applyAlignment="1" applyProtection="1">
      <alignment horizontal="center" vertical="center" wrapText="1"/>
      <protection hidden="1"/>
    </xf>
    <xf numFmtId="0" fontId="28" fillId="2" borderId="3" xfId="0" applyFont="1" applyFill="1" applyBorder="1" applyAlignment="1" applyProtection="1">
      <alignment horizontal="center" vertical="center" wrapText="1"/>
      <protection hidden="1"/>
    </xf>
    <xf numFmtId="0" fontId="19" fillId="7" borderId="8" xfId="0" applyFont="1" applyFill="1" applyBorder="1" applyAlignment="1" applyProtection="1">
      <alignment horizontal="center" vertical="center" wrapText="1"/>
      <protection hidden="1"/>
    </xf>
    <xf numFmtId="0" fontId="19" fillId="7" borderId="15" xfId="0" applyFont="1" applyFill="1" applyBorder="1" applyAlignment="1" applyProtection="1">
      <alignment horizontal="center" vertical="center" wrapText="1"/>
      <protection hidden="1"/>
    </xf>
    <xf numFmtId="0" fontId="19" fillId="7" borderId="9" xfId="0" applyFont="1" applyFill="1" applyBorder="1" applyAlignment="1" applyProtection="1">
      <alignment horizontal="center" vertical="center" wrapText="1"/>
      <protection hidden="1"/>
    </xf>
    <xf numFmtId="0" fontId="9" fillId="0" borderId="1" xfId="0" applyFont="1" applyBorder="1" applyAlignment="1" applyProtection="1">
      <alignment horizontal="left" vertical="center"/>
      <protection hidden="1"/>
    </xf>
    <xf numFmtId="0" fontId="31" fillId="0" borderId="0" xfId="0" applyFont="1" applyAlignment="1" applyProtection="1">
      <alignment horizontal="center" vertical="center" wrapText="1"/>
      <protection hidden="1"/>
    </xf>
    <xf numFmtId="0" fontId="31" fillId="2" borderId="1" xfId="0" applyFont="1" applyFill="1" applyBorder="1" applyAlignment="1" applyProtection="1">
      <alignment horizontal="center" vertical="center" wrapText="1"/>
      <protection hidden="1"/>
    </xf>
    <xf numFmtId="0" fontId="31" fillId="2" borderId="12" xfId="0" applyFont="1" applyFill="1" applyBorder="1" applyAlignment="1" applyProtection="1">
      <alignment horizontal="center" vertical="center" wrapText="1"/>
      <protection hidden="1"/>
    </xf>
    <xf numFmtId="0" fontId="31" fillId="2" borderId="50" xfId="0" applyFont="1" applyFill="1" applyBorder="1" applyAlignment="1" applyProtection="1">
      <alignment horizontal="center" vertical="center" wrapText="1"/>
      <protection hidden="1"/>
    </xf>
    <xf numFmtId="0" fontId="31" fillId="2" borderId="51" xfId="0" applyFont="1" applyFill="1" applyBorder="1" applyAlignment="1" applyProtection="1">
      <alignment horizontal="center" vertical="center" wrapText="1"/>
      <protection hidden="1"/>
    </xf>
    <xf numFmtId="0" fontId="31" fillId="2" borderId="52" xfId="0" applyFont="1" applyFill="1" applyBorder="1" applyAlignment="1" applyProtection="1">
      <alignment horizontal="center" vertical="center" wrapText="1"/>
      <protection hidden="1"/>
    </xf>
    <xf numFmtId="0" fontId="7" fillId="0" borderId="12" xfId="0" applyFont="1" applyBorder="1" applyAlignment="1" applyProtection="1">
      <alignment horizontal="center" vertical="center" wrapText="1"/>
      <protection hidden="1"/>
    </xf>
    <xf numFmtId="0" fontId="16" fillId="0" borderId="1" xfId="0" applyFont="1" applyBorder="1" applyAlignment="1" applyProtection="1">
      <alignment horizontal="center" vertical="center"/>
      <protection hidden="1"/>
    </xf>
    <xf numFmtId="0" fontId="10" fillId="0" borderId="0" xfId="0" applyFont="1" applyAlignment="1" applyProtection="1">
      <alignment horizontal="center" vertical="center" wrapText="1"/>
      <protection hidden="1"/>
    </xf>
    <xf numFmtId="0" fontId="10" fillId="2" borderId="1" xfId="0" applyFont="1" applyFill="1" applyBorder="1" applyAlignment="1" applyProtection="1">
      <alignment horizontal="center" vertical="center" textRotation="90"/>
      <protection hidden="1"/>
    </xf>
    <xf numFmtId="0" fontId="10" fillId="2" borderId="1" xfId="0" applyFont="1" applyFill="1" applyBorder="1" applyAlignment="1" applyProtection="1">
      <alignment horizontal="center" vertical="center"/>
      <protection hidden="1"/>
    </xf>
    <xf numFmtId="0" fontId="10" fillId="2" borderId="1" xfId="0" applyFont="1" applyFill="1" applyBorder="1" applyAlignment="1" applyProtection="1">
      <alignment horizontal="center" vertical="center" wrapText="1"/>
      <protection hidden="1"/>
    </xf>
    <xf numFmtId="0" fontId="10" fillId="2" borderId="2" xfId="0" applyFont="1" applyFill="1" applyBorder="1" applyAlignment="1" applyProtection="1">
      <alignment horizontal="center" vertical="center"/>
      <protection hidden="1"/>
    </xf>
    <xf numFmtId="0" fontId="10" fillId="2" borderId="3" xfId="0" applyFont="1" applyFill="1" applyBorder="1" applyAlignment="1" applyProtection="1">
      <alignment horizontal="center" vertical="center"/>
      <protection hidden="1"/>
    </xf>
    <xf numFmtId="0" fontId="31" fillId="2" borderId="2" xfId="0" applyFont="1" applyFill="1" applyBorder="1" applyAlignment="1" applyProtection="1">
      <alignment horizontal="center" vertical="center" wrapText="1"/>
      <protection hidden="1"/>
    </xf>
    <xf numFmtId="0" fontId="31" fillId="2" borderId="3" xfId="0" applyFont="1" applyFill="1" applyBorder="1" applyAlignment="1" applyProtection="1">
      <alignment horizontal="center" vertical="center" wrapText="1"/>
      <protection hidden="1"/>
    </xf>
    <xf numFmtId="0" fontId="31" fillId="2" borderId="1" xfId="0" applyFont="1" applyFill="1" applyBorder="1" applyAlignment="1" applyProtection="1">
      <alignment horizontal="center" vertical="center" textRotation="90"/>
      <protection hidden="1"/>
    </xf>
    <xf numFmtId="0" fontId="29" fillId="7" borderId="1" xfId="0" applyFont="1" applyFill="1" applyBorder="1" applyAlignment="1" applyProtection="1">
      <alignment horizontal="center" vertical="center" wrapText="1"/>
      <protection hidden="1"/>
    </xf>
    <xf numFmtId="0" fontId="7" fillId="4" borderId="1" xfId="5" applyFont="1" applyFill="1" applyBorder="1" applyAlignment="1" applyProtection="1">
      <alignment horizontal="center" vertical="center" wrapText="1"/>
    </xf>
    <xf numFmtId="0" fontId="31" fillId="2" borderId="1" xfId="0" applyFont="1" applyFill="1" applyBorder="1" applyAlignment="1" applyProtection="1">
      <alignment horizontal="center" vertical="center" textRotation="90" wrapText="1"/>
      <protection hidden="1"/>
    </xf>
    <xf numFmtId="0" fontId="19" fillId="7" borderId="1" xfId="0" applyFont="1" applyFill="1" applyBorder="1" applyAlignment="1" applyProtection="1">
      <alignment horizontal="center" wrapText="1"/>
      <protection hidden="1"/>
    </xf>
    <xf numFmtId="0" fontId="12" fillId="7" borderId="1" xfId="0" applyFont="1" applyFill="1" applyBorder="1" applyAlignment="1" applyProtection="1">
      <alignment horizontal="center" wrapText="1"/>
      <protection hidden="1"/>
    </xf>
    <xf numFmtId="0" fontId="39" fillId="0" borderId="1" xfId="0" applyFont="1" applyBorder="1" applyAlignment="1" applyProtection="1">
      <alignment horizontal="right" vertical="center"/>
      <protection hidden="1"/>
    </xf>
    <xf numFmtId="0" fontId="11" fillId="2" borderId="1" xfId="0" applyFont="1" applyFill="1" applyBorder="1" applyAlignment="1" applyProtection="1">
      <alignment horizontal="center" wrapText="1"/>
      <protection hidden="1"/>
    </xf>
    <xf numFmtId="0" fontId="11" fillId="2" borderId="12" xfId="0" applyFont="1" applyFill="1" applyBorder="1" applyAlignment="1" applyProtection="1">
      <alignment horizontal="center" wrapText="1"/>
      <protection hidden="1"/>
    </xf>
    <xf numFmtId="0" fontId="28" fillId="4" borderId="5" xfId="0" applyFont="1" applyFill="1" applyBorder="1" applyAlignment="1">
      <alignment horizontal="center" vertical="center" wrapText="1"/>
    </xf>
    <xf numFmtId="0" fontId="28" fillId="4" borderId="6" xfId="0" applyFont="1" applyFill="1" applyBorder="1" applyAlignment="1">
      <alignment horizontal="center" vertical="center" wrapText="1"/>
    </xf>
    <xf numFmtId="1" fontId="28" fillId="0" borderId="5" xfId="0" applyNumberFormat="1" applyFont="1" applyBorder="1" applyAlignment="1" applyProtection="1">
      <alignment horizontal="center" vertical="center" wrapText="1"/>
      <protection locked="0"/>
    </xf>
    <xf numFmtId="1" fontId="28" fillId="0" borderId="6" xfId="0" applyNumberFormat="1" applyFont="1" applyBorder="1" applyAlignment="1" applyProtection="1">
      <alignment horizontal="center" vertical="center" wrapText="1"/>
      <protection locked="0"/>
    </xf>
    <xf numFmtId="0" fontId="2" fillId="0" borderId="11" xfId="0" applyFont="1" applyBorder="1" applyAlignment="1" applyProtection="1">
      <alignment horizontal="center" vertical="center" wrapText="1"/>
      <protection hidden="1"/>
    </xf>
    <xf numFmtId="0" fontId="2" fillId="0" borderId="13" xfId="0" applyFont="1" applyBorder="1" applyAlignment="1" applyProtection="1">
      <alignment horizontal="center" vertical="center" wrapText="1"/>
      <protection hidden="1"/>
    </xf>
    <xf numFmtId="0" fontId="7" fillId="4" borderId="5" xfId="0" applyFont="1" applyFill="1" applyBorder="1" applyAlignment="1">
      <alignment horizontal="center" vertical="center" wrapText="1"/>
    </xf>
    <xf numFmtId="0" fontId="7" fillId="4" borderId="6" xfId="0" applyFont="1" applyFill="1" applyBorder="1" applyAlignment="1">
      <alignment horizontal="center" vertical="center" wrapText="1"/>
    </xf>
    <xf numFmtId="1" fontId="28" fillId="0" borderId="11" xfId="0" applyNumberFormat="1" applyFont="1" applyBorder="1" applyAlignment="1" applyProtection="1">
      <alignment horizontal="center" vertical="center" wrapText="1"/>
      <protection locked="0"/>
    </xf>
    <xf numFmtId="1" fontId="28" fillId="0" borderId="13" xfId="0" applyNumberFormat="1" applyFont="1" applyBorder="1" applyAlignment="1" applyProtection="1">
      <alignment horizontal="center" vertical="center" wrapText="1"/>
      <protection locked="0"/>
    </xf>
    <xf numFmtId="0" fontId="7" fillId="4" borderId="11" xfId="0" applyFont="1" applyFill="1" applyBorder="1" applyAlignment="1">
      <alignment horizontal="center" vertical="center" wrapText="1"/>
    </xf>
    <xf numFmtId="0" fontId="7" fillId="4" borderId="13" xfId="0" applyFont="1" applyFill="1" applyBorder="1" applyAlignment="1">
      <alignment horizontal="center" vertical="center" wrapText="1"/>
    </xf>
    <xf numFmtId="1" fontId="28" fillId="0" borderId="8" xfId="0" applyNumberFormat="1" applyFont="1" applyBorder="1" applyAlignment="1" applyProtection="1">
      <alignment horizontal="center" vertical="center" wrapText="1"/>
      <protection locked="0"/>
    </xf>
    <xf numFmtId="1" fontId="28" fillId="0" borderId="9" xfId="0" applyNumberFormat="1" applyFont="1" applyBorder="1" applyAlignment="1" applyProtection="1">
      <alignment horizontal="center" vertical="center" wrapText="1"/>
      <protection locked="0"/>
    </xf>
    <xf numFmtId="0" fontId="7" fillId="0" borderId="21" xfId="0" applyFont="1" applyBorder="1" applyAlignment="1" applyProtection="1">
      <alignment horizontal="center" vertical="center"/>
      <protection hidden="1"/>
    </xf>
    <xf numFmtId="0" fontId="7" fillId="0" borderId="22" xfId="0" applyFont="1" applyBorder="1" applyAlignment="1" applyProtection="1">
      <alignment horizontal="center" vertical="center"/>
      <protection hidden="1"/>
    </xf>
    <xf numFmtId="0" fontId="3" fillId="0" borderId="1" xfId="0" applyFont="1" applyBorder="1" applyAlignment="1" applyProtection="1">
      <alignment horizontal="center" vertical="center" wrapText="1"/>
      <protection hidden="1"/>
    </xf>
    <xf numFmtId="0" fontId="22" fillId="7" borderId="1" xfId="0" applyFont="1" applyFill="1" applyBorder="1" applyAlignment="1" applyProtection="1">
      <alignment wrapText="1"/>
      <protection hidden="1"/>
    </xf>
    <xf numFmtId="0" fontId="22" fillId="7" borderId="11" xfId="0" applyFont="1" applyFill="1" applyBorder="1" applyAlignment="1" applyProtection="1">
      <alignment wrapText="1"/>
      <protection hidden="1"/>
    </xf>
    <xf numFmtId="0" fontId="22" fillId="7" borderId="12" xfId="0" applyFont="1" applyFill="1" applyBorder="1" applyAlignment="1" applyProtection="1">
      <alignment wrapText="1"/>
      <protection hidden="1"/>
    </xf>
    <xf numFmtId="0" fontId="22" fillId="7" borderId="13" xfId="0" applyFont="1" applyFill="1" applyBorder="1" applyAlignment="1" applyProtection="1">
      <alignment wrapText="1"/>
      <protection hidden="1"/>
    </xf>
    <xf numFmtId="0" fontId="25" fillId="2" borderId="1" xfId="0" applyFont="1" applyFill="1" applyBorder="1" applyAlignment="1" applyProtection="1">
      <alignment horizontal="center" vertical="center" textRotation="90" wrapText="1"/>
      <protection hidden="1"/>
    </xf>
    <xf numFmtId="0" fontId="25" fillId="2" borderId="1" xfId="0" applyFont="1" applyFill="1" applyBorder="1" applyAlignment="1" applyProtection="1">
      <alignment horizontal="center" vertical="center" wrapText="1"/>
      <protection hidden="1"/>
    </xf>
    <xf numFmtId="0" fontId="26" fillId="7" borderId="1" xfId="0" applyFont="1" applyFill="1" applyBorder="1" applyAlignment="1" applyProtection="1">
      <alignment horizontal="center" vertical="center" wrapText="1"/>
      <protection hidden="1"/>
    </xf>
    <xf numFmtId="0" fontId="25" fillId="2" borderId="2" xfId="0" applyFont="1" applyFill="1" applyBorder="1" applyAlignment="1" applyProtection="1">
      <alignment horizontal="center" vertical="center" wrapText="1"/>
      <protection hidden="1"/>
    </xf>
    <xf numFmtId="0" fontId="25" fillId="2" borderId="3" xfId="0" applyFont="1" applyFill="1" applyBorder="1" applyAlignment="1" applyProtection="1">
      <alignment horizontal="center" vertical="center" wrapText="1"/>
      <protection hidden="1"/>
    </xf>
    <xf numFmtId="0" fontId="11" fillId="2" borderId="1" xfId="0" applyFont="1" applyFill="1" applyBorder="1" applyAlignment="1" applyProtection="1">
      <alignment horizontal="left" vertical="center" wrapText="1"/>
      <protection hidden="1"/>
    </xf>
    <xf numFmtId="0" fontId="2" fillId="4" borderId="2" xfId="0" applyFont="1" applyFill="1" applyBorder="1" applyAlignment="1" applyProtection="1">
      <alignment horizontal="center" wrapText="1"/>
      <protection hidden="1"/>
    </xf>
    <xf numFmtId="0" fontId="2" fillId="4" borderId="3" xfId="0" applyFont="1" applyFill="1" applyBorder="1" applyAlignment="1" applyProtection="1">
      <alignment horizontal="center" wrapText="1"/>
      <protection hidden="1"/>
    </xf>
    <xf numFmtId="0" fontId="74" fillId="0" borderId="1" xfId="0" applyFont="1" applyBorder="1" applyAlignment="1">
      <alignment horizontal="center" vertical="center" wrapText="1"/>
    </xf>
    <xf numFmtId="0" fontId="74" fillId="25" borderId="1" xfId="0" applyFont="1" applyFill="1" applyBorder="1" applyAlignment="1">
      <alignment horizontal="center" vertical="center" wrapText="1"/>
    </xf>
    <xf numFmtId="0" fontId="40" fillId="0" borderId="1" xfId="0" applyFont="1" applyBorder="1" applyAlignment="1" applyProtection="1">
      <alignment horizontal="left" vertical="center"/>
      <protection hidden="1"/>
    </xf>
    <xf numFmtId="0" fontId="10" fillId="2" borderId="2" xfId="0" applyFont="1" applyFill="1" applyBorder="1" applyAlignment="1" applyProtection="1">
      <alignment horizontal="center" vertical="center" wrapText="1"/>
      <protection hidden="1"/>
    </xf>
    <xf numFmtId="0" fontId="41" fillId="7" borderId="1" xfId="0" applyFont="1" applyFill="1" applyBorder="1" applyAlignment="1" applyProtection="1">
      <alignment horizontal="center" vertical="center" wrapText="1"/>
      <protection hidden="1"/>
    </xf>
    <xf numFmtId="0" fontId="10" fillId="2" borderId="7" xfId="0" applyFont="1" applyFill="1" applyBorder="1" applyAlignment="1" applyProtection="1">
      <alignment horizontal="center" vertical="center"/>
      <protection hidden="1"/>
    </xf>
    <xf numFmtId="0" fontId="46" fillId="0" borderId="1" xfId="0" applyFont="1" applyBorder="1" applyAlignment="1">
      <alignment horizontal="center" vertical="center" wrapText="1"/>
    </xf>
    <xf numFmtId="0" fontId="92" fillId="0" borderId="1" xfId="0" applyFont="1" applyBorder="1" applyAlignment="1">
      <alignment horizontal="center" vertical="center" wrapText="1"/>
    </xf>
    <xf numFmtId="0" fontId="92" fillId="25" borderId="1" xfId="0" applyFont="1" applyFill="1" applyBorder="1" applyAlignment="1">
      <alignment horizontal="center" vertical="center" wrapText="1"/>
    </xf>
    <xf numFmtId="0" fontId="10" fillId="2" borderId="3" xfId="0" applyFont="1" applyFill="1" applyBorder="1" applyAlignment="1" applyProtection="1">
      <alignment horizontal="center" vertical="center" wrapText="1"/>
      <protection hidden="1"/>
    </xf>
    <xf numFmtId="0" fontId="43" fillId="0" borderId="1" xfId="0" applyFont="1" applyBorder="1" applyAlignment="1" applyProtection="1">
      <alignment horizontal="left" vertical="center"/>
      <protection hidden="1"/>
    </xf>
    <xf numFmtId="0" fontId="43" fillId="0" borderId="1" xfId="0" applyFont="1" applyBorder="1" applyAlignment="1" applyProtection="1">
      <alignment horizontal="left" vertical="center" wrapText="1"/>
      <protection hidden="1"/>
    </xf>
    <xf numFmtId="0" fontId="10" fillId="2" borderId="12" xfId="0" applyFont="1" applyFill="1" applyBorder="1" applyAlignment="1" applyProtection="1">
      <alignment horizontal="center" vertical="center" wrapText="1"/>
      <protection hidden="1"/>
    </xf>
    <xf numFmtId="0" fontId="2" fillId="0" borderId="1" xfId="0" applyFont="1" applyBorder="1" applyAlignment="1" applyProtection="1">
      <alignment horizontal="center" vertical="center" wrapText="1"/>
      <protection hidden="1"/>
    </xf>
    <xf numFmtId="0" fontId="16" fillId="0" borderId="1" xfId="0" applyFont="1" applyBorder="1" applyAlignment="1" applyProtection="1">
      <alignment horizontal="center" vertical="center" wrapText="1"/>
      <protection hidden="1"/>
    </xf>
    <xf numFmtId="0" fontId="2" fillId="0" borderId="1" xfId="0" applyFont="1" applyBorder="1" applyAlignment="1" applyProtection="1">
      <alignment vertical="center" wrapText="1"/>
      <protection hidden="1"/>
    </xf>
    <xf numFmtId="0" fontId="9" fillId="0" borderId="5" xfId="0" applyFont="1" applyBorder="1" applyAlignment="1" applyProtection="1">
      <alignment horizontal="center" vertical="center" wrapText="1"/>
      <protection hidden="1"/>
    </xf>
    <xf numFmtId="0" fontId="9" fillId="0" borderId="14" xfId="0" applyFont="1" applyBorder="1" applyAlignment="1" applyProtection="1">
      <alignment horizontal="center" vertical="center" wrapText="1"/>
      <protection hidden="1"/>
    </xf>
    <xf numFmtId="0" fontId="9" fillId="0" borderId="4" xfId="0" applyFont="1" applyBorder="1" applyAlignment="1" applyProtection="1">
      <alignment horizontal="center" vertical="center" wrapText="1"/>
      <protection hidden="1"/>
    </xf>
    <xf numFmtId="0" fontId="9" fillId="0" borderId="0" xfId="0" applyFont="1" applyAlignment="1" applyProtection="1">
      <alignment horizontal="center" vertical="center" wrapText="1"/>
      <protection hidden="1"/>
    </xf>
    <xf numFmtId="0" fontId="9" fillId="0" borderId="8" xfId="0" applyFont="1" applyBorder="1" applyAlignment="1" applyProtection="1">
      <alignment horizontal="center" vertical="center" wrapText="1"/>
      <protection hidden="1"/>
    </xf>
    <xf numFmtId="0" fontId="9" fillId="0" borderId="15" xfId="0" applyFont="1" applyBorder="1" applyAlignment="1" applyProtection="1">
      <alignment horizontal="center" vertical="center" wrapText="1"/>
      <protection hidden="1"/>
    </xf>
    <xf numFmtId="0" fontId="10" fillId="2" borderId="1" xfId="0" applyFont="1" applyFill="1" applyBorder="1" applyAlignment="1" applyProtection="1">
      <alignment horizontal="center" vertical="center" textRotation="90" wrapText="1"/>
      <protection hidden="1"/>
    </xf>
    <xf numFmtId="0" fontId="42" fillId="0" borderId="11" xfId="0" applyFont="1" applyBorder="1" applyAlignment="1" applyProtection="1">
      <alignment horizontal="center" vertical="center" wrapText="1"/>
      <protection hidden="1"/>
    </xf>
    <xf numFmtId="0" fontId="42" fillId="0" borderId="13" xfId="0" applyFont="1" applyBorder="1" applyAlignment="1" applyProtection="1">
      <alignment horizontal="center" vertical="center" wrapText="1"/>
      <protection hidden="1"/>
    </xf>
    <xf numFmtId="0" fontId="16" fillId="0" borderId="1" xfId="0" applyFont="1" applyBorder="1" applyAlignment="1" applyProtection="1">
      <alignment horizontal="left" vertical="center"/>
      <protection hidden="1"/>
    </xf>
    <xf numFmtId="0" fontId="16" fillId="0" borderId="1" xfId="0" applyFont="1" applyBorder="1" applyAlignment="1" applyProtection="1">
      <alignment horizontal="left" vertical="center" wrapText="1"/>
      <protection hidden="1"/>
    </xf>
    <xf numFmtId="0" fontId="59" fillId="0" borderId="0" xfId="0" applyFont="1" applyAlignment="1">
      <alignment horizontal="center" vertical="top" wrapText="1"/>
    </xf>
    <xf numFmtId="0" fontId="59" fillId="0" borderId="0" xfId="0" applyFont="1" applyAlignment="1">
      <alignment horizontal="center"/>
    </xf>
    <xf numFmtId="0" fontId="48" fillId="12" borderId="1" xfId="0" applyFont="1" applyFill="1" applyBorder="1" applyAlignment="1">
      <alignment horizontal="center"/>
    </xf>
    <xf numFmtId="0" fontId="48" fillId="4" borderId="0" xfId="0" applyFont="1" applyFill="1" applyAlignment="1">
      <alignment horizontal="left" vertical="center"/>
    </xf>
    <xf numFmtId="0" fontId="50" fillId="12" borderId="23" xfId="0" applyFont="1" applyFill="1" applyBorder="1" applyAlignment="1">
      <alignment horizontal="center" vertical="center"/>
    </xf>
    <xf numFmtId="0" fontId="50" fillId="12" borderId="24" xfId="0" applyFont="1" applyFill="1" applyBorder="1" applyAlignment="1">
      <alignment horizontal="center" vertical="center"/>
    </xf>
    <xf numFmtId="0" fontId="50" fillId="12" borderId="25" xfId="0" applyFont="1" applyFill="1" applyBorder="1" applyAlignment="1">
      <alignment horizontal="center" vertical="center"/>
    </xf>
    <xf numFmtId="0" fontId="50" fillId="12" borderId="23" xfId="0" applyFont="1" applyFill="1" applyBorder="1" applyAlignment="1">
      <alignment horizontal="center" vertical="center" wrapText="1"/>
    </xf>
    <xf numFmtId="0" fontId="50" fillId="12" borderId="57" xfId="0" applyFont="1" applyFill="1" applyBorder="1" applyAlignment="1">
      <alignment horizontal="center" vertical="center"/>
    </xf>
    <xf numFmtId="0" fontId="58" fillId="0" borderId="0" xfId="0" applyFont="1" applyAlignment="1">
      <alignment horizontal="center"/>
    </xf>
    <xf numFmtId="0" fontId="48" fillId="4" borderId="15" xfId="0" applyFont="1" applyFill="1" applyBorder="1" applyAlignment="1">
      <alignment horizontal="center" wrapText="1"/>
    </xf>
    <xf numFmtId="0" fontId="47" fillId="0" borderId="0" xfId="0" applyFont="1" applyAlignment="1">
      <alignment horizontal="center"/>
    </xf>
    <xf numFmtId="0" fontId="75" fillId="0" borderId="0" xfId="0" applyFont="1" applyAlignment="1">
      <alignment horizontal="center" vertical="top" wrapText="1"/>
    </xf>
    <xf numFmtId="0" fontId="47" fillId="12" borderId="1" xfId="0" applyFont="1" applyFill="1" applyBorder="1" applyAlignment="1">
      <alignment horizontal="center"/>
    </xf>
    <xf numFmtId="0" fontId="62" fillId="4" borderId="0" xfId="0" applyFont="1" applyFill="1" applyAlignment="1">
      <alignment horizontal="center" wrapText="1"/>
    </xf>
    <xf numFmtId="0" fontId="62" fillId="4" borderId="0" xfId="0" applyFont="1" applyFill="1" applyAlignment="1">
      <alignment horizontal="center"/>
    </xf>
    <xf numFmtId="0" fontId="47" fillId="4" borderId="0" xfId="0" applyFont="1" applyFill="1" applyAlignment="1">
      <alignment horizontal="left" vertical="center"/>
    </xf>
    <xf numFmtId="0" fontId="54" fillId="12" borderId="50" xfId="0" applyFont="1" applyFill="1" applyBorder="1" applyAlignment="1">
      <alignment horizontal="center" vertical="center"/>
    </xf>
    <xf numFmtId="0" fontId="54" fillId="12" borderId="51" xfId="0" applyFont="1" applyFill="1" applyBorder="1" applyAlignment="1">
      <alignment horizontal="center" vertical="center"/>
    </xf>
    <xf numFmtId="0" fontId="54" fillId="12" borderId="52" xfId="0" applyFont="1" applyFill="1" applyBorder="1" applyAlignment="1">
      <alignment horizontal="center" vertical="center"/>
    </xf>
    <xf numFmtId="0" fontId="54" fillId="12" borderId="53" xfId="0" applyFont="1" applyFill="1" applyBorder="1" applyAlignment="1">
      <alignment horizontal="center" vertical="center"/>
    </xf>
    <xf numFmtId="0" fontId="54" fillId="12" borderId="54" xfId="0" applyFont="1" applyFill="1" applyBorder="1" applyAlignment="1">
      <alignment horizontal="center" vertical="center"/>
    </xf>
    <xf numFmtId="0" fontId="54" fillId="12" borderId="55" xfId="0" applyFont="1" applyFill="1" applyBorder="1" applyAlignment="1">
      <alignment horizontal="center" vertical="center"/>
    </xf>
    <xf numFmtId="0" fontId="54" fillId="12" borderId="53" xfId="0" applyFont="1" applyFill="1" applyBorder="1" applyAlignment="1">
      <alignment horizontal="center" vertical="center" wrapText="1"/>
    </xf>
    <xf numFmtId="0" fontId="54" fillId="12" borderId="54" xfId="0" applyFont="1" applyFill="1" applyBorder="1" applyAlignment="1">
      <alignment horizontal="center" vertical="center" wrapText="1"/>
    </xf>
    <xf numFmtId="0" fontId="54" fillId="12" borderId="55" xfId="0" applyFont="1" applyFill="1" applyBorder="1" applyAlignment="1">
      <alignment horizontal="center" vertical="center" wrapText="1"/>
    </xf>
    <xf numFmtId="0" fontId="31" fillId="18" borderId="24" xfId="0" applyFont="1" applyFill="1" applyBorder="1" applyAlignment="1">
      <alignment horizontal="center" vertical="center" wrapText="1"/>
    </xf>
    <xf numFmtId="0" fontId="31" fillId="18" borderId="2" xfId="0" applyFont="1" applyFill="1" applyBorder="1" applyAlignment="1">
      <alignment horizontal="center" vertical="center" wrapText="1"/>
    </xf>
    <xf numFmtId="0" fontId="0" fillId="0" borderId="40" xfId="0" applyBorder="1" applyAlignment="1">
      <alignment horizontal="center"/>
    </xf>
    <xf numFmtId="0" fontId="0" fillId="0" borderId="0" xfId="0" applyAlignment="1">
      <alignment horizontal="center"/>
    </xf>
    <xf numFmtId="0" fontId="0" fillId="0" borderId="44" xfId="0" applyBorder="1" applyAlignment="1">
      <alignment horizontal="center"/>
    </xf>
    <xf numFmtId="0" fontId="0" fillId="0" borderId="45" xfId="0" applyBorder="1" applyAlignment="1">
      <alignment horizontal="center"/>
    </xf>
    <xf numFmtId="0" fontId="48" fillId="4" borderId="41" xfId="0" applyFont="1" applyFill="1" applyBorder="1" applyAlignment="1">
      <alignment horizontal="center" vertical="center"/>
    </xf>
    <xf numFmtId="0" fontId="48" fillId="4" borderId="42" xfId="0" applyFont="1" applyFill="1" applyBorder="1" applyAlignment="1">
      <alignment horizontal="center" vertical="center"/>
    </xf>
    <xf numFmtId="0" fontId="48" fillId="4" borderId="43" xfId="0" applyFont="1" applyFill="1" applyBorder="1" applyAlignment="1">
      <alignment horizontal="center" vertical="center"/>
    </xf>
    <xf numFmtId="0" fontId="48" fillId="4" borderId="44" xfId="0" applyFont="1" applyFill="1" applyBorder="1" applyAlignment="1">
      <alignment horizontal="center" vertical="center"/>
    </xf>
    <xf numFmtId="0" fontId="48" fillId="4" borderId="45" xfId="0" applyFont="1" applyFill="1" applyBorder="1" applyAlignment="1">
      <alignment horizontal="center" vertical="center"/>
    </xf>
    <xf numFmtId="0" fontId="48" fillId="4" borderId="46" xfId="0" applyFont="1" applyFill="1" applyBorder="1" applyAlignment="1">
      <alignment horizontal="center" vertical="center"/>
    </xf>
    <xf numFmtId="0" fontId="74" fillId="4" borderId="23" xfId="0" applyFont="1" applyFill="1" applyBorder="1" applyAlignment="1">
      <alignment horizontal="left" vertical="center" wrapText="1"/>
    </xf>
    <xf numFmtId="0" fontId="74" fillId="4" borderId="24" xfId="0" applyFont="1" applyFill="1" applyBorder="1" applyAlignment="1">
      <alignment horizontal="left" vertical="center" wrapText="1"/>
    </xf>
    <xf numFmtId="0" fontId="74" fillId="4" borderId="25" xfId="0" applyFont="1" applyFill="1" applyBorder="1" applyAlignment="1">
      <alignment horizontal="left" vertical="center" wrapText="1"/>
    </xf>
    <xf numFmtId="0" fontId="74" fillId="4" borderId="30" xfId="0" applyFont="1" applyFill="1" applyBorder="1" applyAlignment="1">
      <alignment horizontal="left" vertical="center" wrapText="1"/>
    </xf>
    <xf numFmtId="0" fontId="74" fillId="4" borderId="1" xfId="0" applyFont="1" applyFill="1" applyBorder="1" applyAlignment="1">
      <alignment horizontal="left" vertical="center" wrapText="1"/>
    </xf>
    <xf numFmtId="0" fontId="74" fillId="4" borderId="29" xfId="0" applyFont="1" applyFill="1" applyBorder="1" applyAlignment="1">
      <alignment horizontal="left" vertical="center" wrapText="1"/>
    </xf>
    <xf numFmtId="0" fontId="74" fillId="4" borderId="32" xfId="0" applyFont="1" applyFill="1" applyBorder="1" applyAlignment="1">
      <alignment horizontal="left" vertical="center" wrapText="1"/>
    </xf>
    <xf numFmtId="0" fontId="74" fillId="4" borderId="33" xfId="0" applyFont="1" applyFill="1" applyBorder="1" applyAlignment="1">
      <alignment horizontal="left" vertical="center" wrapText="1"/>
    </xf>
    <xf numFmtId="0" fontId="74" fillId="4" borderId="35" xfId="0" applyFont="1" applyFill="1" applyBorder="1" applyAlignment="1">
      <alignment horizontal="left" vertical="center" wrapText="1"/>
    </xf>
    <xf numFmtId="0" fontId="32" fillId="18" borderId="23" xfId="0" applyFont="1" applyFill="1" applyBorder="1" applyAlignment="1">
      <alignment horizontal="center" vertical="center"/>
    </xf>
    <xf numFmtId="0" fontId="32" fillId="18" borderId="26" xfId="0" applyFont="1" applyFill="1" applyBorder="1" applyAlignment="1">
      <alignment horizontal="center" vertical="center"/>
    </xf>
    <xf numFmtId="0" fontId="32" fillId="18" borderId="24" xfId="0" applyFont="1" applyFill="1" applyBorder="1" applyAlignment="1">
      <alignment horizontal="center" vertical="center" wrapText="1"/>
    </xf>
    <xf numFmtId="0" fontId="32" fillId="18" borderId="2" xfId="0" applyFont="1" applyFill="1" applyBorder="1" applyAlignment="1">
      <alignment horizontal="center" vertical="center" wrapText="1"/>
    </xf>
    <xf numFmtId="0" fontId="77" fillId="22" borderId="2" xfId="0" applyFont="1" applyFill="1" applyBorder="1" applyAlignment="1">
      <alignment horizontal="center" vertical="center" wrapText="1"/>
    </xf>
    <xf numFmtId="0" fontId="77" fillId="22" borderId="3" xfId="0" applyFont="1" applyFill="1" applyBorder="1" applyAlignment="1">
      <alignment horizontal="center" vertical="center" wrapText="1"/>
    </xf>
    <xf numFmtId="0" fontId="32" fillId="18" borderId="25" xfId="0" applyFont="1" applyFill="1" applyBorder="1" applyAlignment="1">
      <alignment horizontal="center" vertical="center" wrapText="1"/>
    </xf>
    <xf numFmtId="0" fontId="32" fillId="18" borderId="27" xfId="0" applyFont="1" applyFill="1" applyBorder="1" applyAlignment="1">
      <alignment horizontal="center" vertical="center" wrapText="1"/>
    </xf>
    <xf numFmtId="0" fontId="77" fillId="0" borderId="2" xfId="0" applyFont="1" applyBorder="1" applyAlignment="1">
      <alignment horizontal="center" vertical="center" wrapText="1"/>
    </xf>
    <xf numFmtId="0" fontId="77" fillId="0" borderId="7" xfId="0" applyFont="1" applyBorder="1" applyAlignment="1">
      <alignment horizontal="center" vertical="center" wrapText="1"/>
    </xf>
    <xf numFmtId="0" fontId="77" fillId="0" borderId="3" xfId="0" applyFont="1" applyBorder="1" applyAlignment="1">
      <alignment horizontal="center" vertical="center" wrapText="1"/>
    </xf>
    <xf numFmtId="0" fontId="77" fillId="16" borderId="2" xfId="0" applyFont="1" applyFill="1" applyBorder="1" applyAlignment="1">
      <alignment horizontal="center" vertical="center" wrapText="1"/>
    </xf>
    <xf numFmtId="0" fontId="77" fillId="16" borderId="3" xfId="0" applyFont="1" applyFill="1" applyBorder="1" applyAlignment="1">
      <alignment horizontal="center" vertical="center" wrapText="1"/>
    </xf>
    <xf numFmtId="9" fontId="77" fillId="21" borderId="2" xfId="0" applyNumberFormat="1" applyFont="1" applyFill="1" applyBorder="1" applyAlignment="1">
      <alignment horizontal="center" vertical="center" wrapText="1"/>
    </xf>
    <xf numFmtId="9" fontId="77" fillId="21" borderId="3" xfId="0" applyNumberFormat="1" applyFont="1" applyFill="1" applyBorder="1" applyAlignment="1">
      <alignment horizontal="center" vertical="center" wrapText="1"/>
    </xf>
    <xf numFmtId="0" fontId="84" fillId="4" borderId="1" xfId="0" applyFont="1" applyFill="1" applyBorder="1" applyAlignment="1">
      <alignment horizontal="center" vertical="center" wrapText="1"/>
    </xf>
    <xf numFmtId="0" fontId="35" fillId="2" borderId="7" xfId="0" applyFont="1" applyFill="1" applyBorder="1" applyAlignment="1" applyProtection="1">
      <alignment horizontal="center" vertical="center"/>
      <protection hidden="1"/>
    </xf>
    <xf numFmtId="0" fontId="35" fillId="2" borderId="2" xfId="0" applyFont="1" applyFill="1" applyBorder="1" applyAlignment="1" applyProtection="1">
      <alignment horizontal="center" vertical="center" wrapText="1"/>
      <protection hidden="1"/>
    </xf>
  </cellXfs>
  <cellStyles count="6">
    <cellStyle name="Hipervínculo" xfId="5" builtinId="8"/>
    <cellStyle name="Normal" xfId="0" builtinId="0"/>
    <cellStyle name="Normal 2" xfId="1" xr:uid="{00000000-0005-0000-0000-000002000000}"/>
    <cellStyle name="Normal 2 2" xfId="2" xr:uid="{00000000-0005-0000-0000-000003000000}"/>
    <cellStyle name="Porcentaje" xfId="4" builtinId="5"/>
    <cellStyle name="Porcentaje 2" xfId="3" xr:uid="{00000000-0005-0000-0000-000005000000}"/>
  </cellStyles>
  <dxfs count="488">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theme="9" tint="0.79998168889431442"/>
        </patternFill>
      </fill>
    </dxf>
    <dxf>
      <fill>
        <patternFill>
          <bgColor theme="9"/>
        </patternFill>
      </fill>
    </dxf>
    <dxf>
      <fill>
        <patternFill>
          <bgColor rgb="FFFFFF00"/>
        </patternFill>
      </fill>
    </dxf>
    <dxf>
      <fill>
        <patternFill>
          <bgColor rgb="FFFFC000"/>
        </patternFill>
      </fill>
    </dxf>
    <dxf>
      <fill>
        <patternFill>
          <bgColor rgb="FFFF0000"/>
        </patternFill>
      </fill>
    </dxf>
    <dxf>
      <fill>
        <patternFill>
          <bgColor theme="9"/>
        </patternFill>
      </fill>
    </dxf>
    <dxf>
      <fill>
        <patternFill>
          <bgColor rgb="FFFFFF00"/>
        </patternFill>
      </fill>
    </dxf>
    <dxf>
      <fill>
        <patternFill>
          <bgColor rgb="FFFFC000"/>
        </patternFill>
      </fill>
    </dxf>
    <dxf>
      <fill>
        <patternFill>
          <bgColor rgb="FFFF0000"/>
        </patternFill>
      </fill>
    </dxf>
    <dxf>
      <fill>
        <patternFill>
          <bgColor theme="9" tint="0.79998168889431442"/>
        </patternFill>
      </fill>
    </dxf>
    <dxf>
      <fill>
        <patternFill>
          <bgColor theme="9"/>
        </patternFill>
      </fill>
    </dxf>
    <dxf>
      <fill>
        <patternFill>
          <bgColor rgb="FFFFFF00"/>
        </patternFill>
      </fill>
    </dxf>
    <dxf>
      <fill>
        <patternFill>
          <bgColor rgb="FFFFC000"/>
        </patternFill>
      </fill>
    </dxf>
    <dxf>
      <fill>
        <patternFill>
          <bgColor rgb="FFFF0000"/>
        </patternFill>
      </fill>
    </dxf>
    <dxf>
      <fill>
        <patternFill>
          <bgColor theme="9"/>
        </patternFill>
      </fill>
    </dxf>
    <dxf>
      <fill>
        <patternFill>
          <bgColor theme="9" tint="0.79998168889431442"/>
        </patternFill>
      </fill>
    </dxf>
    <dxf>
      <fill>
        <patternFill>
          <bgColor rgb="FFFFFF00"/>
        </patternFill>
      </fill>
    </dxf>
    <dxf>
      <fill>
        <patternFill>
          <bgColor rgb="FFFFC000"/>
        </patternFill>
      </fill>
    </dxf>
    <dxf>
      <fill>
        <patternFill>
          <bgColor rgb="FFFF0000"/>
        </patternFill>
      </fill>
    </dxf>
    <dxf>
      <font>
        <b val="0"/>
        <i val="0"/>
        <strike val="0"/>
        <condense val="0"/>
        <extend val="0"/>
        <outline val="0"/>
        <shadow val="0"/>
        <u val="none"/>
        <vertAlign val="baseline"/>
        <sz val="22"/>
        <color theme="1"/>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medium">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22"/>
        <name val="Arial Narrow"/>
        <family val="2"/>
        <scheme val="none"/>
      </font>
      <numFmt numFmtId="13"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22"/>
        <name val="Arial Narrow"/>
        <family val="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22"/>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22"/>
        <name val="Arial Narrow"/>
        <family val="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22"/>
        <name val="Arial Narrow"/>
        <family val="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22"/>
        <color theme="1"/>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medium">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22"/>
        <color theme="1"/>
        <name val="Arial Narrow"/>
        <family val="2"/>
        <scheme val="none"/>
      </font>
      <numFmt numFmtId="13"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22"/>
        <color theme="1"/>
        <name val="Arial Narrow"/>
        <family val="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22"/>
        <color theme="1"/>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22"/>
        <color theme="1"/>
        <name val="Arial Narrow"/>
        <family val="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22"/>
        <color theme="1"/>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22"/>
        <color theme="1"/>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medium">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22"/>
        <name val="Arial Narrow"/>
        <family val="2"/>
        <scheme val="none"/>
      </font>
      <numFmt numFmtId="13"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22"/>
        <name val="Arial Narrow"/>
        <family val="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22"/>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22"/>
        <name val="Arial Narrow"/>
        <family val="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22"/>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22"/>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medium">
          <color indexed="64"/>
        </left>
        <right style="thin">
          <color indexed="64"/>
        </right>
        <top style="thin">
          <color indexed="64"/>
        </top>
        <bottom style="thin">
          <color indexed="64"/>
        </bottom>
      </border>
    </dxf>
    <dxf>
      <border diagonalUp="0" diagonalDown="0">
        <left style="medium">
          <color rgb="FF000000"/>
        </left>
        <right style="medium">
          <color rgb="FF000000"/>
        </right>
        <top style="medium">
          <color rgb="FF000000"/>
        </top>
        <bottom style="medium">
          <color rgb="FF000000"/>
        </bottom>
      </border>
    </dxf>
    <dxf>
      <font>
        <strike val="0"/>
        <outline val="0"/>
        <shadow val="0"/>
        <u val="none"/>
        <vertAlign val="baseline"/>
        <sz val="22"/>
        <name val="Arial Narrow"/>
        <family val="2"/>
        <scheme val="none"/>
      </font>
      <alignment horizontal="center" vertical="center" textRotation="0" wrapText="1" indent="0" justifyLastLine="0" shrinkToFit="0" readingOrder="0"/>
    </dxf>
    <dxf>
      <border>
        <bottom style="medium">
          <color rgb="FF000000"/>
        </bottom>
      </border>
    </dxf>
    <dxf>
      <font>
        <strike val="0"/>
        <outline val="0"/>
        <shadow val="0"/>
        <u val="none"/>
        <vertAlign val="baseline"/>
        <sz val="22"/>
        <name val="Arial Narrow"/>
        <family val="2"/>
        <scheme val="none"/>
      </font>
      <fill>
        <patternFill>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auto="1"/>
      </font>
      <fill>
        <patternFill>
          <bgColor rgb="FF92D050"/>
        </patternFill>
      </fill>
    </dxf>
    <dxf>
      <fill>
        <patternFill>
          <bgColor rgb="FFFFFF00"/>
        </patternFill>
      </fill>
    </dxf>
    <dxf>
      <fill>
        <patternFill>
          <bgColor rgb="FFF9A307"/>
        </patternFill>
      </fill>
    </dxf>
    <dxf>
      <fill>
        <patternFill>
          <bgColor rgb="FFFF0000"/>
        </patternFill>
      </fill>
    </dxf>
    <dxf>
      <font>
        <color auto="1"/>
      </font>
      <fill>
        <patternFill>
          <bgColor rgb="FF92D050"/>
        </patternFill>
      </fill>
    </dxf>
    <dxf>
      <fill>
        <patternFill>
          <bgColor rgb="FFFFFF00"/>
        </patternFill>
      </fill>
    </dxf>
    <dxf>
      <fill>
        <patternFill>
          <bgColor rgb="FFF9A307"/>
        </patternFill>
      </fill>
    </dxf>
    <dxf>
      <fill>
        <patternFill>
          <bgColor rgb="FFFF0000"/>
        </patternFill>
      </fill>
    </dxf>
    <dxf>
      <font>
        <color auto="1"/>
      </font>
      <fill>
        <patternFill>
          <bgColor rgb="FF92D050"/>
        </patternFill>
      </fill>
    </dxf>
    <dxf>
      <fill>
        <patternFill>
          <bgColor rgb="FFFFFF00"/>
        </patternFill>
      </fill>
    </dxf>
    <dxf>
      <fill>
        <patternFill>
          <bgColor rgb="FFF9A307"/>
        </patternFill>
      </fill>
    </dxf>
    <dxf>
      <fill>
        <patternFill>
          <bgColor rgb="FFFF0000"/>
        </patternFill>
      </fill>
    </dxf>
    <dxf>
      <font>
        <strike val="0"/>
        <outline val="0"/>
        <shadow val="0"/>
        <u val="none"/>
        <vertAlign val="baseline"/>
        <sz val="22"/>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medium">
          <color indexed="64"/>
        </right>
        <top style="thin">
          <color indexed="64"/>
        </top>
        <bottom style="thin">
          <color indexed="64"/>
        </bottom>
      </border>
    </dxf>
    <dxf>
      <font>
        <strike val="0"/>
        <outline val="0"/>
        <shadow val="0"/>
        <u val="none"/>
        <vertAlign val="baseline"/>
        <sz val="22"/>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2"/>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2"/>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2"/>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2"/>
        <name val="Arial Narrow"/>
        <family val="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medium">
          <color indexed="64"/>
        </left>
        <right style="thin">
          <color indexed="64"/>
        </right>
        <top style="thin">
          <color indexed="64"/>
        </top>
        <bottom style="thin">
          <color indexed="64"/>
        </bottom>
      </border>
    </dxf>
    <dxf>
      <font>
        <strike val="0"/>
        <outline val="0"/>
        <shadow val="0"/>
        <u val="none"/>
        <vertAlign val="baseline"/>
        <sz val="22"/>
        <color theme="1"/>
        <name val="Arial Narrow"/>
        <family val="2"/>
        <scheme val="none"/>
      </font>
      <numFmt numFmtId="13" formatCode="0%"/>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medium">
          <color indexed="64"/>
        </right>
        <top style="thin">
          <color indexed="64"/>
        </top>
        <bottom style="thin">
          <color indexed="64"/>
        </bottom>
      </border>
    </dxf>
    <dxf>
      <font>
        <strike val="0"/>
        <outline val="0"/>
        <shadow val="0"/>
        <u val="none"/>
        <vertAlign val="baseline"/>
        <sz val="22"/>
        <color theme="1"/>
        <name val="Arial Narrow"/>
        <family val="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2"/>
        <color theme="1"/>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2"/>
        <color theme="1"/>
        <name val="Arial Narrow"/>
        <family val="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2"/>
        <color theme="1"/>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medium">
          <color indexed="64"/>
        </left>
        <right style="thin">
          <color indexed="64"/>
        </right>
        <top style="thin">
          <color indexed="64"/>
        </top>
        <bottom style="thin">
          <color indexed="64"/>
        </bottom>
      </border>
    </dxf>
    <dxf>
      <font>
        <strike val="0"/>
        <outline val="0"/>
        <shadow val="0"/>
        <u val="none"/>
        <vertAlign val="baseline"/>
        <sz val="20"/>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medium">
          <color indexed="64"/>
        </right>
        <top style="thin">
          <color indexed="64"/>
        </top>
        <bottom style="thin">
          <color indexed="64"/>
        </bottom>
      </border>
    </dxf>
    <dxf>
      <font>
        <strike val="0"/>
        <outline val="0"/>
        <shadow val="0"/>
        <u val="none"/>
        <vertAlign val="baseline"/>
        <sz val="20"/>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0"/>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0"/>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0"/>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2"/>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medium">
          <color indexed="64"/>
        </left>
        <right style="thin">
          <color indexed="64"/>
        </right>
        <top style="thin">
          <color indexed="64"/>
        </top>
        <bottom style="thin">
          <color indexed="64"/>
        </bottom>
      </border>
    </dxf>
    <dxf>
      <border diagonalUp="0" diagonalDown="0">
        <left style="medium">
          <color rgb="FF000000"/>
        </left>
        <right style="medium">
          <color rgb="FF000000"/>
        </right>
        <top style="medium">
          <color rgb="FF000000"/>
        </top>
        <bottom style="medium">
          <color rgb="FF000000"/>
        </bottom>
      </border>
    </dxf>
    <dxf>
      <font>
        <strike val="0"/>
        <outline val="0"/>
        <shadow val="0"/>
        <u val="none"/>
        <vertAlign val="baseline"/>
        <sz val="22"/>
        <name val="Arial Narrow"/>
        <family val="2"/>
        <scheme val="none"/>
      </font>
      <fill>
        <patternFill patternType="solid">
          <fgColor rgb="FF000000"/>
          <bgColor rgb="FFFFFFFF"/>
        </patternFill>
      </fill>
      <alignment horizontal="center" vertical="center" textRotation="0" wrapText="1" indent="0" justifyLastLine="0" shrinkToFit="0" readingOrder="0"/>
    </dxf>
    <dxf>
      <border>
        <bottom style="medium">
          <color rgb="FF000000"/>
        </bottom>
      </border>
    </dxf>
    <dxf>
      <font>
        <b/>
        <i val="0"/>
        <strike val="0"/>
        <condense val="0"/>
        <extend val="0"/>
        <outline val="0"/>
        <shadow val="0"/>
        <u val="none"/>
        <vertAlign val="baseline"/>
        <sz val="24"/>
        <color auto="1"/>
        <name val="Arial Narrow"/>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color auto="1"/>
      </font>
      <fill>
        <patternFill>
          <bgColor rgb="FF92D050"/>
        </patternFill>
      </fill>
    </dxf>
    <dxf>
      <fill>
        <patternFill>
          <bgColor rgb="FFFFFF00"/>
        </patternFill>
      </fill>
    </dxf>
    <dxf>
      <fill>
        <patternFill>
          <bgColor rgb="FFF9A307"/>
        </patternFill>
      </fill>
    </dxf>
    <dxf>
      <fill>
        <patternFill>
          <bgColor rgb="FFFF0000"/>
        </patternFill>
      </fill>
    </dxf>
    <dxf>
      <font>
        <color auto="1"/>
      </font>
      <fill>
        <patternFill>
          <bgColor rgb="FF92D050"/>
        </patternFill>
      </fill>
    </dxf>
    <dxf>
      <fill>
        <patternFill>
          <bgColor rgb="FFFFFF00"/>
        </patternFill>
      </fill>
    </dxf>
    <dxf>
      <fill>
        <patternFill>
          <bgColor rgb="FFF9A307"/>
        </patternFill>
      </fill>
    </dxf>
    <dxf>
      <fill>
        <patternFill>
          <bgColor rgb="FFFF0000"/>
        </patternFill>
      </fill>
    </dxf>
    <dxf>
      <font>
        <color auto="1"/>
      </font>
      <fill>
        <patternFill>
          <bgColor rgb="FF92D050"/>
        </patternFill>
      </fill>
    </dxf>
    <dxf>
      <fill>
        <patternFill>
          <bgColor rgb="FFFFFF00"/>
        </patternFill>
      </fill>
    </dxf>
    <dxf>
      <fill>
        <patternFill>
          <bgColor rgb="FFF9A307"/>
        </patternFill>
      </fill>
    </dxf>
    <dxf>
      <fill>
        <patternFill>
          <bgColor rgb="FFFF0000"/>
        </patternFill>
      </fill>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medium">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4"/>
        <name val="Arial Narrow"/>
        <family val="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medium">
          <color indexed="64"/>
        </left>
        <right style="thin">
          <color indexed="64"/>
        </right>
        <top style="thin">
          <color indexed="64"/>
        </top>
        <bottom style="thin">
          <color indexed="64"/>
        </bottom>
      </border>
    </dxf>
    <dxf>
      <font>
        <strike val="0"/>
        <outline val="0"/>
        <shadow val="0"/>
        <u val="none"/>
        <vertAlign val="baseline"/>
        <sz val="24"/>
        <color theme="1"/>
        <name val="Arial Narrow"/>
        <family val="2"/>
        <scheme val="none"/>
      </font>
      <numFmt numFmtId="13" formatCode="0%"/>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medium">
          <color indexed="64"/>
        </right>
        <top style="thin">
          <color indexed="64"/>
        </top>
        <bottom style="thin">
          <color indexed="64"/>
        </bottom>
      </border>
    </dxf>
    <dxf>
      <font>
        <strike val="0"/>
        <outline val="0"/>
        <shadow val="0"/>
        <u val="none"/>
        <vertAlign val="baseline"/>
        <sz val="24"/>
        <color theme="1"/>
        <name val="Arial Narrow"/>
        <family val="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4"/>
        <color theme="1"/>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4"/>
        <color theme="1"/>
        <name val="Arial Narrow"/>
        <family val="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4"/>
        <color theme="1"/>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medium">
          <color indexed="64"/>
        </left>
        <right style="thin">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medium">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medium">
          <color indexed="64"/>
        </left>
        <right style="thin">
          <color indexed="64"/>
        </right>
        <top style="thin">
          <color indexed="64"/>
        </top>
        <bottom style="thin">
          <color indexed="64"/>
        </bottom>
      </border>
    </dxf>
    <dxf>
      <border diagonalUp="0" diagonalDown="0">
        <left style="medium">
          <color rgb="FF000000"/>
        </left>
        <right style="medium">
          <color rgb="FF000000"/>
        </right>
        <top style="medium">
          <color rgb="FF000000"/>
        </top>
        <bottom style="medium">
          <color rgb="FF000000"/>
        </bottom>
      </border>
    </dxf>
    <dxf>
      <font>
        <strike val="0"/>
        <outline val="0"/>
        <shadow val="0"/>
        <u val="none"/>
        <vertAlign val="baseline"/>
        <sz val="24"/>
        <name val="Arial Narrow"/>
        <family val="2"/>
        <scheme val="none"/>
      </font>
      <fill>
        <patternFill patternType="solid">
          <fgColor indexed="64"/>
          <bgColor theme="0"/>
        </patternFill>
      </fill>
      <alignment horizontal="center" vertical="center" textRotation="0" wrapText="1" indent="0" justifyLastLine="0" shrinkToFit="0" readingOrder="0"/>
    </dxf>
    <dxf>
      <border>
        <bottom style="medium">
          <color rgb="FF000000"/>
        </bottom>
      </border>
    </dxf>
    <dxf>
      <font>
        <strike val="0"/>
        <outline val="0"/>
        <shadow val="0"/>
        <u val="none"/>
        <vertAlign val="baseline"/>
        <sz val="24"/>
        <name val="Arial Narrow"/>
        <family val="2"/>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
      <font>
        <color auto="1"/>
      </font>
      <fill>
        <patternFill>
          <bgColor rgb="FF92D050"/>
        </patternFill>
      </fill>
    </dxf>
    <dxf>
      <fill>
        <patternFill>
          <bgColor rgb="FFFFFF00"/>
        </patternFill>
      </fill>
    </dxf>
    <dxf>
      <fill>
        <patternFill>
          <bgColor rgb="FFF9A307"/>
        </patternFill>
      </fill>
    </dxf>
    <dxf>
      <fill>
        <patternFill>
          <bgColor rgb="FFFF0000"/>
        </patternFill>
      </fill>
    </dxf>
    <dxf>
      <font>
        <color auto="1"/>
      </font>
      <fill>
        <patternFill>
          <bgColor rgb="FF92D050"/>
        </patternFill>
      </fill>
    </dxf>
    <dxf>
      <fill>
        <patternFill>
          <bgColor rgb="FFFFFF00"/>
        </patternFill>
      </fill>
    </dxf>
    <dxf>
      <fill>
        <patternFill>
          <bgColor rgb="FFF9A307"/>
        </patternFill>
      </fill>
    </dxf>
    <dxf>
      <fill>
        <patternFill>
          <bgColor rgb="FFFF0000"/>
        </patternFill>
      </fill>
    </dxf>
    <dxf>
      <font>
        <color auto="1"/>
      </font>
      <fill>
        <patternFill>
          <bgColor rgb="FF92D050"/>
        </patternFill>
      </fill>
    </dxf>
    <dxf>
      <fill>
        <patternFill>
          <bgColor rgb="FFFFFF00"/>
        </patternFill>
      </fill>
    </dxf>
    <dxf>
      <fill>
        <patternFill>
          <bgColor rgb="FFF9A307"/>
        </patternFill>
      </fill>
    </dxf>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92D050"/>
        </patternFill>
      </fill>
    </dxf>
  </dxfs>
  <tableStyles count="0" defaultTableStyle="TableStyleMedium2" defaultPivotStyle="PivotStyleLight16"/>
  <colors>
    <mruColors>
      <color rgb="FFFFFF66"/>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3.xml"/><Relationship Id="rId30" Type="http://schemas.openxmlformats.org/officeDocument/2006/relationships/theme" Target="theme/theme1.xml"/><Relationship Id="rId8" Type="http://schemas.openxmlformats.org/officeDocument/2006/relationships/worksheet" Target="worksheets/sheet8.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7.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8.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9.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0.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1.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2.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3.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4.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5.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6.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7.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18.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19.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0.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Ex1.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2.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Ex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tx>
            <c:strRef>
              <c:f>'plan de trabajo- plane (2)'!$D$2:$D$3</c:f>
              <c:strCache>
                <c:ptCount val="2"/>
                <c:pt idx="0">
                  <c:v>CORTES DE SEGUIMIENTO </c:v>
                </c:pt>
                <c:pt idx="1">
                  <c:v>31-mar</c:v>
                </c:pt>
              </c:strCache>
            </c:strRef>
          </c:tx>
          <c:spPr>
            <a:solidFill>
              <a:schemeClr val="accent1"/>
            </a:solidFill>
            <a:ln>
              <a:noFill/>
            </a:ln>
            <a:effectLst/>
          </c:spPr>
          <c:invertIfNegative val="0"/>
          <c:cat>
            <c:strRef>
              <c:f>'plan de trabajo- plane (2)'!$B$4:$C$22</c:f>
              <c:strCache>
                <c:ptCount val="19"/>
                <c:pt idx="0">
                  <c:v>Plan Anual de Adquisiciones.</c:v>
                </c:pt>
                <c:pt idx="1">
                  <c:v>Plan de Previsión de Recursos Humanos.</c:v>
                </c:pt>
                <c:pt idx="2">
                  <c:v>Plan Estratégico de Talento Humano.</c:v>
                </c:pt>
                <c:pt idx="3">
                  <c:v>Plan Institucional de Capacitación.</c:v>
                </c:pt>
                <c:pt idx="4">
                  <c:v>Plan de Bienestar e Incentivos Institucionales.</c:v>
                </c:pt>
                <c:pt idx="5">
                  <c:v>Plan de Trabajo Anual en Seguridad y Salud en el Trabajo. </c:v>
                </c:pt>
                <c:pt idx="6">
                  <c:v>Plan Institucuional de archivo </c:v>
                </c:pt>
                <c:pt idx="7">
                  <c:v>Plan de acción Institucional</c:v>
                </c:pt>
                <c:pt idx="8">
                  <c:v>Programa de transparencia y ética publica </c:v>
                </c:pt>
                <c:pt idx="9">
                  <c:v>Plan Estratégico de Tecnologías de la Información y las Comunicaciones ­ PETI.</c:v>
                </c:pt>
                <c:pt idx="10">
                  <c:v>Plan de Tratamiento de Riesgos de Seguridad y Privacidad de la Información.</c:v>
                </c:pt>
                <c:pt idx="11">
                  <c:v>Plan de Seguridad y Privacidad de la Información.</c:v>
                </c:pt>
                <c:pt idx="12">
                  <c:v>Plan de comunicación en seguridad y privacidad de la información </c:v>
                </c:pt>
                <c:pt idx="13">
                  <c:v>Matriz de Riegos </c:v>
                </c:pt>
                <c:pt idx="14">
                  <c:v>Plan De Saneamiento Y Manejo De Vertimientos</c:v>
                </c:pt>
                <c:pt idx="15">
                  <c:v>Plan De Gestión Integral De Residuos Peligrosos</c:v>
                </c:pt>
                <c:pt idx="16">
                  <c:v>Plan Institucional De Gestión Ambiental</c:v>
                </c:pt>
                <c:pt idx="17">
                  <c:v>PUEAA</c:v>
                </c:pt>
                <c:pt idx="18">
                  <c:v>Plan de Desarrollo Municipal (PDM)</c:v>
                </c:pt>
              </c:strCache>
            </c:strRef>
          </c:cat>
          <c:val>
            <c:numRef>
              <c:f>'plan de trabajo- plane (2)'!$D$4:$D$22</c:f>
              <c:numCache>
                <c:formatCode>0%</c:formatCode>
                <c:ptCount val="19"/>
                <c:pt idx="0">
                  <c:v>0.5</c:v>
                </c:pt>
                <c:pt idx="1">
                  <c:v>0.25</c:v>
                </c:pt>
                <c:pt idx="2">
                  <c:v>0.33</c:v>
                </c:pt>
                <c:pt idx="3">
                  <c:v>0.13</c:v>
                </c:pt>
                <c:pt idx="4">
                  <c:v>0.23</c:v>
                </c:pt>
                <c:pt idx="5">
                  <c:v>0.4</c:v>
                </c:pt>
                <c:pt idx="6">
                  <c:v>0.33</c:v>
                </c:pt>
                <c:pt idx="7">
                  <c:v>0.25</c:v>
                </c:pt>
                <c:pt idx="8">
                  <c:v>0.14000000000000001</c:v>
                </c:pt>
                <c:pt idx="9">
                  <c:v>0.33</c:v>
                </c:pt>
                <c:pt idx="10">
                  <c:v>0.38</c:v>
                </c:pt>
                <c:pt idx="11">
                  <c:v>0.19</c:v>
                </c:pt>
                <c:pt idx="12">
                  <c:v>0.3</c:v>
                </c:pt>
                <c:pt idx="13">
                  <c:v>1</c:v>
                </c:pt>
                <c:pt idx="14">
                  <c:v>0.19</c:v>
                </c:pt>
                <c:pt idx="15">
                  <c:v>0.25</c:v>
                </c:pt>
                <c:pt idx="16">
                  <c:v>0</c:v>
                </c:pt>
                <c:pt idx="17">
                  <c:v>0</c:v>
                </c:pt>
                <c:pt idx="18">
                  <c:v>0.5</c:v>
                </c:pt>
              </c:numCache>
            </c:numRef>
          </c:val>
          <c:extLst>
            <c:ext xmlns:c16="http://schemas.microsoft.com/office/drawing/2014/chart" uri="{C3380CC4-5D6E-409C-BE32-E72D297353CC}">
              <c16:uniqueId val="{00000000-4912-4D79-AC89-058EDF0B6F77}"/>
            </c:ext>
          </c:extLst>
        </c:ser>
        <c:ser>
          <c:idx val="1"/>
          <c:order val="1"/>
          <c:tx>
            <c:strRef>
              <c:f>'plan de trabajo- plane (2)'!$E$2:$E$3</c:f>
              <c:strCache>
                <c:ptCount val="2"/>
                <c:pt idx="0">
                  <c:v>CORTES DE SEGUIMIENTO </c:v>
                </c:pt>
                <c:pt idx="1">
                  <c:v>30-jun</c:v>
                </c:pt>
              </c:strCache>
            </c:strRef>
          </c:tx>
          <c:spPr>
            <a:solidFill>
              <a:schemeClr val="accent2"/>
            </a:solidFill>
            <a:ln>
              <a:noFill/>
            </a:ln>
            <a:effectLst/>
          </c:spPr>
          <c:invertIfNegative val="0"/>
          <c:cat>
            <c:strRef>
              <c:f>'plan de trabajo- plane (2)'!$B$4:$C$22</c:f>
              <c:strCache>
                <c:ptCount val="19"/>
                <c:pt idx="0">
                  <c:v>Plan Anual de Adquisiciones.</c:v>
                </c:pt>
                <c:pt idx="1">
                  <c:v>Plan de Previsión de Recursos Humanos.</c:v>
                </c:pt>
                <c:pt idx="2">
                  <c:v>Plan Estratégico de Talento Humano.</c:v>
                </c:pt>
                <c:pt idx="3">
                  <c:v>Plan Institucional de Capacitación.</c:v>
                </c:pt>
                <c:pt idx="4">
                  <c:v>Plan de Bienestar e Incentivos Institucionales.</c:v>
                </c:pt>
                <c:pt idx="5">
                  <c:v>Plan de Trabajo Anual en Seguridad y Salud en el Trabajo. </c:v>
                </c:pt>
                <c:pt idx="6">
                  <c:v>Plan Institucuional de archivo </c:v>
                </c:pt>
                <c:pt idx="7">
                  <c:v>Plan de acción Institucional</c:v>
                </c:pt>
                <c:pt idx="8">
                  <c:v>Programa de transparencia y ética publica </c:v>
                </c:pt>
                <c:pt idx="9">
                  <c:v>Plan Estratégico de Tecnologías de la Información y las Comunicaciones ­ PETI.</c:v>
                </c:pt>
                <c:pt idx="10">
                  <c:v>Plan de Tratamiento de Riesgos de Seguridad y Privacidad de la Información.</c:v>
                </c:pt>
                <c:pt idx="11">
                  <c:v>Plan de Seguridad y Privacidad de la Información.</c:v>
                </c:pt>
                <c:pt idx="12">
                  <c:v>Plan de comunicación en seguridad y privacidad de la información </c:v>
                </c:pt>
                <c:pt idx="13">
                  <c:v>Matriz de Riegos </c:v>
                </c:pt>
                <c:pt idx="14">
                  <c:v>Plan De Saneamiento Y Manejo De Vertimientos</c:v>
                </c:pt>
                <c:pt idx="15">
                  <c:v>Plan De Gestión Integral De Residuos Peligrosos</c:v>
                </c:pt>
                <c:pt idx="16">
                  <c:v>Plan Institucional De Gestión Ambiental</c:v>
                </c:pt>
                <c:pt idx="17">
                  <c:v>PUEAA</c:v>
                </c:pt>
                <c:pt idx="18">
                  <c:v>Plan de Desarrollo Municipal (PDM)</c:v>
                </c:pt>
              </c:strCache>
            </c:strRef>
          </c:cat>
          <c:val>
            <c:numRef>
              <c:f>'plan de trabajo- plane (2)'!$E$4:$E$22</c:f>
            </c:numRef>
          </c:val>
          <c:extLst>
            <c:ext xmlns:c16="http://schemas.microsoft.com/office/drawing/2014/chart" uri="{C3380CC4-5D6E-409C-BE32-E72D297353CC}">
              <c16:uniqueId val="{00000001-4912-4D79-AC89-058EDF0B6F77}"/>
            </c:ext>
          </c:extLst>
        </c:ser>
        <c:ser>
          <c:idx val="2"/>
          <c:order val="2"/>
          <c:tx>
            <c:strRef>
              <c:f>'plan de trabajo- plane (2)'!$F$2:$F$3</c:f>
              <c:strCache>
                <c:ptCount val="2"/>
                <c:pt idx="0">
                  <c:v>CORTES DE SEGUIMIENTO </c:v>
                </c:pt>
                <c:pt idx="1">
                  <c:v>30-jun</c:v>
                </c:pt>
              </c:strCache>
            </c:strRef>
          </c:tx>
          <c:spPr>
            <a:solidFill>
              <a:schemeClr val="accent3"/>
            </a:solidFill>
            <a:ln>
              <a:noFill/>
            </a:ln>
            <a:effectLst/>
          </c:spPr>
          <c:invertIfNegative val="0"/>
          <c:cat>
            <c:strRef>
              <c:f>'plan de trabajo- plane (2)'!$B$4:$C$22</c:f>
              <c:strCache>
                <c:ptCount val="19"/>
                <c:pt idx="0">
                  <c:v>Plan Anual de Adquisiciones.</c:v>
                </c:pt>
                <c:pt idx="1">
                  <c:v>Plan de Previsión de Recursos Humanos.</c:v>
                </c:pt>
                <c:pt idx="2">
                  <c:v>Plan Estratégico de Talento Humano.</c:v>
                </c:pt>
                <c:pt idx="3">
                  <c:v>Plan Institucional de Capacitación.</c:v>
                </c:pt>
                <c:pt idx="4">
                  <c:v>Plan de Bienestar e Incentivos Institucionales.</c:v>
                </c:pt>
                <c:pt idx="5">
                  <c:v>Plan de Trabajo Anual en Seguridad y Salud en el Trabajo. </c:v>
                </c:pt>
                <c:pt idx="6">
                  <c:v>Plan Institucuional de archivo </c:v>
                </c:pt>
                <c:pt idx="7">
                  <c:v>Plan de acción Institucional</c:v>
                </c:pt>
                <c:pt idx="8">
                  <c:v>Programa de transparencia y ética publica </c:v>
                </c:pt>
                <c:pt idx="9">
                  <c:v>Plan Estratégico de Tecnologías de la Información y las Comunicaciones ­ PETI.</c:v>
                </c:pt>
                <c:pt idx="10">
                  <c:v>Plan de Tratamiento de Riesgos de Seguridad y Privacidad de la Información.</c:v>
                </c:pt>
                <c:pt idx="11">
                  <c:v>Plan de Seguridad y Privacidad de la Información.</c:v>
                </c:pt>
                <c:pt idx="12">
                  <c:v>Plan de comunicación en seguridad y privacidad de la información </c:v>
                </c:pt>
                <c:pt idx="13">
                  <c:v>Matriz de Riegos </c:v>
                </c:pt>
                <c:pt idx="14">
                  <c:v>Plan De Saneamiento Y Manejo De Vertimientos</c:v>
                </c:pt>
                <c:pt idx="15">
                  <c:v>Plan De Gestión Integral De Residuos Peligrosos</c:v>
                </c:pt>
                <c:pt idx="16">
                  <c:v>Plan Institucional De Gestión Ambiental</c:v>
                </c:pt>
                <c:pt idx="17">
                  <c:v>PUEAA</c:v>
                </c:pt>
                <c:pt idx="18">
                  <c:v>Plan de Desarrollo Municipal (PDM)</c:v>
                </c:pt>
              </c:strCache>
            </c:strRef>
          </c:cat>
          <c:val>
            <c:numRef>
              <c:f>'plan de trabajo- plane (2)'!$F$4:$F$22</c:f>
              <c:numCache>
                <c:formatCode>0%</c:formatCode>
                <c:ptCount val="19"/>
                <c:pt idx="0">
                  <c:v>0.5</c:v>
                </c:pt>
                <c:pt idx="1">
                  <c:v>0.5</c:v>
                </c:pt>
                <c:pt idx="2">
                  <c:v>0.5</c:v>
                </c:pt>
                <c:pt idx="3">
                  <c:v>0.35</c:v>
                </c:pt>
                <c:pt idx="4">
                  <c:v>0.49</c:v>
                </c:pt>
                <c:pt idx="5">
                  <c:v>0.56000000000000005</c:v>
                </c:pt>
                <c:pt idx="6">
                  <c:v>0.33</c:v>
                </c:pt>
                <c:pt idx="7">
                  <c:v>0.46</c:v>
                </c:pt>
                <c:pt idx="8">
                  <c:v>0.42</c:v>
                </c:pt>
                <c:pt idx="9">
                  <c:v>0.51</c:v>
                </c:pt>
                <c:pt idx="10">
                  <c:v>0.38</c:v>
                </c:pt>
                <c:pt idx="11">
                  <c:v>0.59</c:v>
                </c:pt>
                <c:pt idx="12">
                  <c:v>0.45</c:v>
                </c:pt>
                <c:pt idx="13">
                  <c:v>1</c:v>
                </c:pt>
                <c:pt idx="14">
                  <c:v>0.37</c:v>
                </c:pt>
                <c:pt idx="15">
                  <c:v>0.67</c:v>
                </c:pt>
                <c:pt idx="16">
                  <c:v>0.25</c:v>
                </c:pt>
                <c:pt idx="17">
                  <c:v>0</c:v>
                </c:pt>
                <c:pt idx="18">
                  <c:v>0.59</c:v>
                </c:pt>
              </c:numCache>
            </c:numRef>
          </c:val>
          <c:extLst>
            <c:ext xmlns:c16="http://schemas.microsoft.com/office/drawing/2014/chart" uri="{C3380CC4-5D6E-409C-BE32-E72D297353CC}">
              <c16:uniqueId val="{00000002-4912-4D79-AC89-058EDF0B6F77}"/>
            </c:ext>
          </c:extLst>
        </c:ser>
        <c:ser>
          <c:idx val="3"/>
          <c:order val="3"/>
          <c:tx>
            <c:strRef>
              <c:f>'plan de trabajo- plane (2)'!$G$2:$G$3</c:f>
              <c:strCache>
                <c:ptCount val="2"/>
                <c:pt idx="0">
                  <c:v>CORTES DE SEGUIMIENTO </c:v>
                </c:pt>
                <c:pt idx="1">
                  <c:v>30-sep</c:v>
                </c:pt>
              </c:strCache>
            </c:strRef>
          </c:tx>
          <c:spPr>
            <a:solidFill>
              <a:schemeClr val="accent4"/>
            </a:solidFill>
            <a:ln>
              <a:noFill/>
            </a:ln>
            <a:effectLst/>
          </c:spPr>
          <c:invertIfNegative val="0"/>
          <c:cat>
            <c:strRef>
              <c:f>'plan de trabajo- plane (2)'!$B$4:$C$22</c:f>
              <c:strCache>
                <c:ptCount val="19"/>
                <c:pt idx="0">
                  <c:v>Plan Anual de Adquisiciones.</c:v>
                </c:pt>
                <c:pt idx="1">
                  <c:v>Plan de Previsión de Recursos Humanos.</c:v>
                </c:pt>
                <c:pt idx="2">
                  <c:v>Plan Estratégico de Talento Humano.</c:v>
                </c:pt>
                <c:pt idx="3">
                  <c:v>Plan Institucional de Capacitación.</c:v>
                </c:pt>
                <c:pt idx="4">
                  <c:v>Plan de Bienestar e Incentivos Institucionales.</c:v>
                </c:pt>
                <c:pt idx="5">
                  <c:v>Plan de Trabajo Anual en Seguridad y Salud en el Trabajo. </c:v>
                </c:pt>
                <c:pt idx="6">
                  <c:v>Plan Institucuional de archivo </c:v>
                </c:pt>
                <c:pt idx="7">
                  <c:v>Plan de acción Institucional</c:v>
                </c:pt>
                <c:pt idx="8">
                  <c:v>Programa de transparencia y ética publica </c:v>
                </c:pt>
                <c:pt idx="9">
                  <c:v>Plan Estratégico de Tecnologías de la Información y las Comunicaciones ­ PETI.</c:v>
                </c:pt>
                <c:pt idx="10">
                  <c:v>Plan de Tratamiento de Riesgos de Seguridad y Privacidad de la Información.</c:v>
                </c:pt>
                <c:pt idx="11">
                  <c:v>Plan de Seguridad y Privacidad de la Información.</c:v>
                </c:pt>
                <c:pt idx="12">
                  <c:v>Plan de comunicación en seguridad y privacidad de la información </c:v>
                </c:pt>
                <c:pt idx="13">
                  <c:v>Matriz de Riegos </c:v>
                </c:pt>
                <c:pt idx="14">
                  <c:v>Plan De Saneamiento Y Manejo De Vertimientos</c:v>
                </c:pt>
                <c:pt idx="15">
                  <c:v>Plan De Gestión Integral De Residuos Peligrosos</c:v>
                </c:pt>
                <c:pt idx="16">
                  <c:v>Plan Institucional De Gestión Ambiental</c:v>
                </c:pt>
                <c:pt idx="17">
                  <c:v>PUEAA</c:v>
                </c:pt>
                <c:pt idx="18">
                  <c:v>Plan de Desarrollo Municipal (PDM)</c:v>
                </c:pt>
              </c:strCache>
            </c:strRef>
          </c:cat>
          <c:val>
            <c:numRef>
              <c:f>'plan de trabajo- plane (2)'!$G$4:$G$22</c:f>
            </c:numRef>
          </c:val>
          <c:extLst>
            <c:ext xmlns:c16="http://schemas.microsoft.com/office/drawing/2014/chart" uri="{C3380CC4-5D6E-409C-BE32-E72D297353CC}">
              <c16:uniqueId val="{00000003-4912-4D79-AC89-058EDF0B6F77}"/>
            </c:ext>
          </c:extLst>
        </c:ser>
        <c:ser>
          <c:idx val="4"/>
          <c:order val="4"/>
          <c:tx>
            <c:strRef>
              <c:f>'plan de trabajo- plane (2)'!$H$2:$H$3</c:f>
              <c:strCache>
                <c:ptCount val="2"/>
                <c:pt idx="0">
                  <c:v>CORTES DE SEGUIMIENTO </c:v>
                </c:pt>
                <c:pt idx="1">
                  <c:v>30-sep</c:v>
                </c:pt>
              </c:strCache>
            </c:strRef>
          </c:tx>
          <c:spPr>
            <a:solidFill>
              <a:schemeClr val="accent5"/>
            </a:solidFill>
            <a:ln>
              <a:noFill/>
            </a:ln>
            <a:effectLst/>
          </c:spPr>
          <c:invertIfNegative val="0"/>
          <c:cat>
            <c:strRef>
              <c:f>'plan de trabajo- plane (2)'!$B$4:$C$22</c:f>
              <c:strCache>
                <c:ptCount val="19"/>
                <c:pt idx="0">
                  <c:v>Plan Anual de Adquisiciones.</c:v>
                </c:pt>
                <c:pt idx="1">
                  <c:v>Plan de Previsión de Recursos Humanos.</c:v>
                </c:pt>
                <c:pt idx="2">
                  <c:v>Plan Estratégico de Talento Humano.</c:v>
                </c:pt>
                <c:pt idx="3">
                  <c:v>Plan Institucional de Capacitación.</c:v>
                </c:pt>
                <c:pt idx="4">
                  <c:v>Plan de Bienestar e Incentivos Institucionales.</c:v>
                </c:pt>
                <c:pt idx="5">
                  <c:v>Plan de Trabajo Anual en Seguridad y Salud en el Trabajo. </c:v>
                </c:pt>
                <c:pt idx="6">
                  <c:v>Plan Institucuional de archivo </c:v>
                </c:pt>
                <c:pt idx="7">
                  <c:v>Plan de acción Institucional</c:v>
                </c:pt>
                <c:pt idx="8">
                  <c:v>Programa de transparencia y ética publica </c:v>
                </c:pt>
                <c:pt idx="9">
                  <c:v>Plan Estratégico de Tecnologías de la Información y las Comunicaciones ­ PETI.</c:v>
                </c:pt>
                <c:pt idx="10">
                  <c:v>Plan de Tratamiento de Riesgos de Seguridad y Privacidad de la Información.</c:v>
                </c:pt>
                <c:pt idx="11">
                  <c:v>Plan de Seguridad y Privacidad de la Información.</c:v>
                </c:pt>
                <c:pt idx="12">
                  <c:v>Plan de comunicación en seguridad y privacidad de la información </c:v>
                </c:pt>
                <c:pt idx="13">
                  <c:v>Matriz de Riegos </c:v>
                </c:pt>
                <c:pt idx="14">
                  <c:v>Plan De Saneamiento Y Manejo De Vertimientos</c:v>
                </c:pt>
                <c:pt idx="15">
                  <c:v>Plan De Gestión Integral De Residuos Peligrosos</c:v>
                </c:pt>
                <c:pt idx="16">
                  <c:v>Plan Institucional De Gestión Ambiental</c:v>
                </c:pt>
                <c:pt idx="17">
                  <c:v>PUEAA</c:v>
                </c:pt>
                <c:pt idx="18">
                  <c:v>Plan de Desarrollo Municipal (PDM)</c:v>
                </c:pt>
              </c:strCache>
            </c:strRef>
          </c:cat>
          <c:val>
            <c:numRef>
              <c:f>'plan de trabajo- plane (2)'!$H$4:$H$22</c:f>
              <c:numCache>
                <c:formatCode>0%</c:formatCode>
                <c:ptCount val="19"/>
                <c:pt idx="0">
                  <c:v>1</c:v>
                </c:pt>
                <c:pt idx="1">
                  <c:v>0.75</c:v>
                </c:pt>
                <c:pt idx="2">
                  <c:v>0.65</c:v>
                </c:pt>
                <c:pt idx="3">
                  <c:v>0.72</c:v>
                </c:pt>
                <c:pt idx="4">
                  <c:v>0.69</c:v>
                </c:pt>
                <c:pt idx="5">
                  <c:v>0.69</c:v>
                </c:pt>
                <c:pt idx="6">
                  <c:v>0.5</c:v>
                </c:pt>
                <c:pt idx="7">
                  <c:v>0.79</c:v>
                </c:pt>
                <c:pt idx="8">
                  <c:v>0.72</c:v>
                </c:pt>
                <c:pt idx="9">
                  <c:v>1</c:v>
                </c:pt>
                <c:pt idx="10">
                  <c:v>0.5</c:v>
                </c:pt>
                <c:pt idx="11">
                  <c:v>0.75</c:v>
                </c:pt>
                <c:pt idx="12">
                  <c:v>0.85</c:v>
                </c:pt>
                <c:pt idx="13">
                  <c:v>1</c:v>
                </c:pt>
                <c:pt idx="14">
                  <c:v>0.5</c:v>
                </c:pt>
                <c:pt idx="15">
                  <c:v>0.71</c:v>
                </c:pt>
                <c:pt idx="16">
                  <c:v>0.54</c:v>
                </c:pt>
                <c:pt idx="17">
                  <c:v>0</c:v>
                </c:pt>
                <c:pt idx="18">
                  <c:v>0.79</c:v>
                </c:pt>
              </c:numCache>
            </c:numRef>
          </c:val>
          <c:extLst>
            <c:ext xmlns:c16="http://schemas.microsoft.com/office/drawing/2014/chart" uri="{C3380CC4-5D6E-409C-BE32-E72D297353CC}">
              <c16:uniqueId val="{00000004-4912-4D79-AC89-058EDF0B6F77}"/>
            </c:ext>
          </c:extLst>
        </c:ser>
        <c:ser>
          <c:idx val="5"/>
          <c:order val="5"/>
          <c:tx>
            <c:strRef>
              <c:f>'plan de trabajo- plane (2)'!$I$2:$I$3</c:f>
              <c:strCache>
                <c:ptCount val="2"/>
                <c:pt idx="0">
                  <c:v>CORTES DE SEGUIMIENTO </c:v>
                </c:pt>
                <c:pt idx="1">
                  <c:v>30-dic</c:v>
                </c:pt>
              </c:strCache>
            </c:strRef>
          </c:tx>
          <c:spPr>
            <a:solidFill>
              <a:schemeClr val="accent6"/>
            </a:solidFill>
            <a:ln>
              <a:noFill/>
            </a:ln>
            <a:effectLst/>
          </c:spPr>
          <c:invertIfNegative val="0"/>
          <c:cat>
            <c:strRef>
              <c:f>'plan de trabajo- plane (2)'!$B$4:$C$22</c:f>
              <c:strCache>
                <c:ptCount val="19"/>
                <c:pt idx="0">
                  <c:v>Plan Anual de Adquisiciones.</c:v>
                </c:pt>
                <c:pt idx="1">
                  <c:v>Plan de Previsión de Recursos Humanos.</c:v>
                </c:pt>
                <c:pt idx="2">
                  <c:v>Plan Estratégico de Talento Humano.</c:v>
                </c:pt>
                <c:pt idx="3">
                  <c:v>Plan Institucional de Capacitación.</c:v>
                </c:pt>
                <c:pt idx="4">
                  <c:v>Plan de Bienestar e Incentivos Institucionales.</c:v>
                </c:pt>
                <c:pt idx="5">
                  <c:v>Plan de Trabajo Anual en Seguridad y Salud en el Trabajo. </c:v>
                </c:pt>
                <c:pt idx="6">
                  <c:v>Plan Institucuional de archivo </c:v>
                </c:pt>
                <c:pt idx="7">
                  <c:v>Plan de acción Institucional</c:v>
                </c:pt>
                <c:pt idx="8">
                  <c:v>Programa de transparencia y ética publica </c:v>
                </c:pt>
                <c:pt idx="9">
                  <c:v>Plan Estratégico de Tecnologías de la Información y las Comunicaciones ­ PETI.</c:v>
                </c:pt>
                <c:pt idx="10">
                  <c:v>Plan de Tratamiento de Riesgos de Seguridad y Privacidad de la Información.</c:v>
                </c:pt>
                <c:pt idx="11">
                  <c:v>Plan de Seguridad y Privacidad de la Información.</c:v>
                </c:pt>
                <c:pt idx="12">
                  <c:v>Plan de comunicación en seguridad y privacidad de la información </c:v>
                </c:pt>
                <c:pt idx="13">
                  <c:v>Matriz de Riegos </c:v>
                </c:pt>
                <c:pt idx="14">
                  <c:v>Plan De Saneamiento Y Manejo De Vertimientos</c:v>
                </c:pt>
                <c:pt idx="15">
                  <c:v>Plan De Gestión Integral De Residuos Peligrosos</c:v>
                </c:pt>
                <c:pt idx="16">
                  <c:v>Plan Institucional De Gestión Ambiental</c:v>
                </c:pt>
                <c:pt idx="17">
                  <c:v>PUEAA</c:v>
                </c:pt>
                <c:pt idx="18">
                  <c:v>Plan de Desarrollo Municipal (PDM)</c:v>
                </c:pt>
              </c:strCache>
            </c:strRef>
          </c:cat>
          <c:val>
            <c:numRef>
              <c:f>'plan de trabajo- plane (2)'!$I$4:$I$22</c:f>
            </c:numRef>
          </c:val>
          <c:extLst>
            <c:ext xmlns:c16="http://schemas.microsoft.com/office/drawing/2014/chart" uri="{C3380CC4-5D6E-409C-BE32-E72D297353CC}">
              <c16:uniqueId val="{00000005-4912-4D79-AC89-058EDF0B6F77}"/>
            </c:ext>
          </c:extLst>
        </c:ser>
        <c:ser>
          <c:idx val="6"/>
          <c:order val="6"/>
          <c:tx>
            <c:strRef>
              <c:f>'plan de trabajo- plane (2)'!$J$2:$J$3</c:f>
              <c:strCache>
                <c:ptCount val="2"/>
                <c:pt idx="0">
                  <c:v>CORTES DE SEGUIMIENTO </c:v>
                </c:pt>
                <c:pt idx="1">
                  <c:v>30-dic</c:v>
                </c:pt>
              </c:strCache>
            </c:strRef>
          </c:tx>
          <c:spPr>
            <a:solidFill>
              <a:schemeClr val="accent1">
                <a:lumMod val="60000"/>
              </a:schemeClr>
            </a:solidFill>
            <a:ln>
              <a:noFill/>
            </a:ln>
            <a:effectLst/>
          </c:spPr>
          <c:invertIfNegative val="0"/>
          <c:cat>
            <c:strRef>
              <c:f>'plan de trabajo- plane (2)'!$B$4:$C$22</c:f>
              <c:strCache>
                <c:ptCount val="19"/>
                <c:pt idx="0">
                  <c:v>Plan Anual de Adquisiciones.</c:v>
                </c:pt>
                <c:pt idx="1">
                  <c:v>Plan de Previsión de Recursos Humanos.</c:v>
                </c:pt>
                <c:pt idx="2">
                  <c:v>Plan Estratégico de Talento Humano.</c:v>
                </c:pt>
                <c:pt idx="3">
                  <c:v>Plan Institucional de Capacitación.</c:v>
                </c:pt>
                <c:pt idx="4">
                  <c:v>Plan de Bienestar e Incentivos Institucionales.</c:v>
                </c:pt>
                <c:pt idx="5">
                  <c:v>Plan de Trabajo Anual en Seguridad y Salud en el Trabajo. </c:v>
                </c:pt>
                <c:pt idx="6">
                  <c:v>Plan Institucuional de archivo </c:v>
                </c:pt>
                <c:pt idx="7">
                  <c:v>Plan de acción Institucional</c:v>
                </c:pt>
                <c:pt idx="8">
                  <c:v>Programa de transparencia y ética publica </c:v>
                </c:pt>
                <c:pt idx="9">
                  <c:v>Plan Estratégico de Tecnologías de la Información y las Comunicaciones ­ PETI.</c:v>
                </c:pt>
                <c:pt idx="10">
                  <c:v>Plan de Tratamiento de Riesgos de Seguridad y Privacidad de la Información.</c:v>
                </c:pt>
                <c:pt idx="11">
                  <c:v>Plan de Seguridad y Privacidad de la Información.</c:v>
                </c:pt>
                <c:pt idx="12">
                  <c:v>Plan de comunicación en seguridad y privacidad de la información </c:v>
                </c:pt>
                <c:pt idx="13">
                  <c:v>Matriz de Riegos </c:v>
                </c:pt>
                <c:pt idx="14">
                  <c:v>Plan De Saneamiento Y Manejo De Vertimientos</c:v>
                </c:pt>
                <c:pt idx="15">
                  <c:v>Plan De Gestión Integral De Residuos Peligrosos</c:v>
                </c:pt>
                <c:pt idx="16">
                  <c:v>Plan Institucional De Gestión Ambiental</c:v>
                </c:pt>
                <c:pt idx="17">
                  <c:v>PUEAA</c:v>
                </c:pt>
                <c:pt idx="18">
                  <c:v>Plan de Desarrollo Municipal (PDM)</c:v>
                </c:pt>
              </c:strCache>
            </c:strRef>
          </c:cat>
          <c:val>
            <c:numRef>
              <c:f>'plan de trabajo- plane (2)'!$J$4:$J$22</c:f>
              <c:numCache>
                <c:formatCode>0%</c:formatCode>
                <c:ptCount val="19"/>
                <c:pt idx="0">
                  <c:v>1</c:v>
                </c:pt>
                <c:pt idx="1">
                  <c:v>1</c:v>
                </c:pt>
                <c:pt idx="2">
                  <c:v>1</c:v>
                </c:pt>
                <c:pt idx="3">
                  <c:v>1</c:v>
                </c:pt>
                <c:pt idx="4">
                  <c:v>1</c:v>
                </c:pt>
                <c:pt idx="5">
                  <c:v>0.98</c:v>
                </c:pt>
                <c:pt idx="6">
                  <c:v>0.89</c:v>
                </c:pt>
                <c:pt idx="7">
                  <c:v>0.99</c:v>
                </c:pt>
                <c:pt idx="8">
                  <c:v>1</c:v>
                </c:pt>
                <c:pt idx="9">
                  <c:v>1</c:v>
                </c:pt>
                <c:pt idx="10">
                  <c:v>1</c:v>
                </c:pt>
                <c:pt idx="11">
                  <c:v>1</c:v>
                </c:pt>
                <c:pt idx="12">
                  <c:v>1</c:v>
                </c:pt>
                <c:pt idx="13">
                  <c:v>1</c:v>
                </c:pt>
                <c:pt idx="14">
                  <c:v>0.84</c:v>
                </c:pt>
                <c:pt idx="15">
                  <c:v>1</c:v>
                </c:pt>
                <c:pt idx="16">
                  <c:v>1</c:v>
                </c:pt>
                <c:pt idx="17">
                  <c:v>0.78</c:v>
                </c:pt>
                <c:pt idx="18">
                  <c:v>0.99</c:v>
                </c:pt>
              </c:numCache>
            </c:numRef>
          </c:val>
          <c:extLst>
            <c:ext xmlns:c16="http://schemas.microsoft.com/office/drawing/2014/chart" uri="{C3380CC4-5D6E-409C-BE32-E72D297353CC}">
              <c16:uniqueId val="{00000006-4912-4D79-AC89-058EDF0B6F77}"/>
            </c:ext>
          </c:extLst>
        </c:ser>
        <c:dLbls>
          <c:showLegendKey val="0"/>
          <c:showVal val="0"/>
          <c:showCatName val="0"/>
          <c:showSerName val="0"/>
          <c:showPercent val="0"/>
          <c:showBubbleSize val="0"/>
        </c:dLbls>
        <c:gapWidth val="182"/>
        <c:axId val="587849312"/>
        <c:axId val="587849728"/>
      </c:barChart>
      <c:catAx>
        <c:axId val="58784931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87849728"/>
        <c:crosses val="autoZero"/>
        <c:auto val="1"/>
        <c:lblAlgn val="ctr"/>
        <c:lblOffset val="100"/>
        <c:noMultiLvlLbl val="0"/>
      </c:catAx>
      <c:valAx>
        <c:axId val="587849728"/>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878493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CO"/>
        </a:p>
      </c:txPr>
    </c:title>
    <c:autoTitleDeleted val="0"/>
    <c:plotArea>
      <c:layout/>
      <c:pieChart>
        <c:varyColors val="1"/>
        <c:ser>
          <c:idx val="0"/>
          <c:order val="0"/>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val>
            <c:numRef>
              <c:f>'Prevesion rec Humano '!$G$30:$H$30</c:f>
            </c:numRef>
          </c:val>
          <c:extLst>
            <c:ext xmlns:c16="http://schemas.microsoft.com/office/drawing/2014/chart" uri="{C3380CC4-5D6E-409C-BE32-E72D297353CC}">
              <c16:uniqueId val="{00000000-BB31-464E-9A7C-EB8DE1A4F6FE}"/>
            </c:ext>
          </c:extLst>
        </c:ser>
        <c:dLbls>
          <c:dLblPos val="ctr"/>
          <c:showLegendKey val="0"/>
          <c:showVal val="0"/>
          <c:showCatName val="0"/>
          <c:showSerName val="0"/>
          <c:showPercent val="1"/>
          <c:showBubbleSize val="0"/>
          <c:showLeaderLines val="1"/>
        </c:dLbls>
        <c:firstSliceAng val="0"/>
      </c:pie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rtl="0">
            <a:defRPr sz="900" b="0" i="0" u="none" strike="noStrike" kern="1200" baseline="0">
              <a:solidFill>
                <a:schemeClr val="dk1">
                  <a:lumMod val="75000"/>
                  <a:lumOff val="25000"/>
                </a:schemeClr>
              </a:solidFill>
              <a:latin typeface="+mn-lt"/>
              <a:ea typeface="+mn-ea"/>
              <a:cs typeface="+mn-cs"/>
            </a:defRPr>
          </a:pPr>
          <a:endParaRPr lang="es-CO"/>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val>
            <c:numRef>
              <c:f>'talento Humano '!$B$40:$C$40</c:f>
            </c:numRef>
          </c:val>
          <c:extLst>
            <c:ext xmlns:c15="http://schemas.microsoft.com/office/drawing/2012/chart" uri="{02D57815-91ED-43cb-92C2-25804820EDAC}">
              <c15:filteredCategoryTitle>
                <c15:cat>
                  <c:multiLvlStrRef>
                    <c:extLst>
                      <c:ext uri="{02D57815-91ED-43cb-92C2-25804820EDAC}">
                        <c15:formulaRef>
                          <c15:sqref>'talento Humano '!$B$39:$C$39</c15:sqref>
                        </c15:formulaRef>
                      </c:ext>
                    </c:extLst>
                  </c:multiLvlStrRef>
                </c15:cat>
              </c15:filteredCategoryTitle>
            </c:ext>
            <c:ext xmlns:c16="http://schemas.microsoft.com/office/drawing/2014/chart" uri="{C3380CC4-5D6E-409C-BE32-E72D297353CC}">
              <c16:uniqueId val="{00000000-91AE-4048-85C5-C9A720640C8C}"/>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val>
            <c:numRef>
              <c:f>'cpacitacion '!$C$45:$D$45</c:f>
            </c:numRef>
          </c:val>
          <c:extLst>
            <c:ext xmlns:c15="http://schemas.microsoft.com/office/drawing/2012/chart" uri="{02D57815-91ED-43cb-92C2-25804820EDAC}">
              <c15:filteredCategoryTitle>
                <c15:cat>
                  <c:multiLvlStrRef>
                    <c:extLst>
                      <c:ext uri="{02D57815-91ED-43cb-92C2-25804820EDAC}">
                        <c15:formulaRef>
                          <c15:sqref>'cpacitacion '!$C$44:$D$44</c15:sqref>
                        </c15:formulaRef>
                      </c:ext>
                    </c:extLst>
                  </c:multiLvlStrRef>
                </c15:cat>
              </c15:filteredCategoryTitle>
            </c:ext>
            <c:ext xmlns:c16="http://schemas.microsoft.com/office/drawing/2014/chart" uri="{C3380CC4-5D6E-409C-BE32-E72D297353CC}">
              <c16:uniqueId val="{00000000-F95E-442B-A342-EC2805D6C15E}"/>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val>
            <c:numRef>
              <c:f>'bienestar '!$B$39:$C$39</c:f>
            </c:numRef>
          </c:val>
          <c:extLst>
            <c:ext xmlns:c15="http://schemas.microsoft.com/office/drawing/2012/chart" uri="{02D57815-91ED-43cb-92C2-25804820EDAC}">
              <c15:filteredCategoryTitle>
                <c15:cat>
                  <c:multiLvlStrRef>
                    <c:extLst>
                      <c:ext uri="{02D57815-91ED-43cb-92C2-25804820EDAC}">
                        <c15:formulaRef>
                          <c15:sqref>'bienestar '!$B$38:$C$38</c15:sqref>
                        </c15:formulaRef>
                      </c:ext>
                    </c:extLst>
                  </c:multiLvlStrRef>
                </c15:cat>
              </c15:filteredCategoryTitle>
            </c:ext>
            <c:ext xmlns:c16="http://schemas.microsoft.com/office/drawing/2014/chart" uri="{C3380CC4-5D6E-409C-BE32-E72D297353CC}">
              <c16:uniqueId val="{00000000-D70E-4B71-8FAE-1A0270A5794F}"/>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endParaRPr lang="es-CO"/>
        </a:p>
      </c:txPr>
    </c:title>
    <c:autoTitleDeleted val="0"/>
    <c:plotArea>
      <c:layout/>
      <c:pieChart>
        <c:varyColors val="1"/>
        <c:ser>
          <c:idx val="0"/>
          <c:order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65000"/>
                        <a:lumOff val="35000"/>
                      </a:schemeClr>
                    </a:solidFill>
                    <a:latin typeface="+mn-lt"/>
                    <a:ea typeface="+mn-ea"/>
                    <a:cs typeface="+mn-cs"/>
                  </a:defRPr>
                </a:pPr>
                <a:endParaRPr lang="es-CO"/>
              </a:p>
            </c:txPr>
            <c:dLblPos val="ctr"/>
            <c:showLegendKey val="0"/>
            <c:showVal val="0"/>
            <c:showCatName val="0"/>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extLst>
          </c:dLbls>
          <c:cat>
            <c:multiLvlStrRef>
              <c:f>'Plan de adquisicion '!$B$34:$B$35</c:f>
            </c:multiLvlStrRef>
          </c:cat>
          <c:val>
            <c:numRef>
              <c:f>'Plan de adquisicion '!$C$34:$C$35</c:f>
            </c:numRef>
          </c:val>
          <c:extLst>
            <c:ext xmlns:c16="http://schemas.microsoft.com/office/drawing/2014/chart" uri="{C3380CC4-5D6E-409C-BE32-E72D297353CC}">
              <c16:uniqueId val="{00000000-A8F9-4FB3-83B2-41FF4F94511B}"/>
            </c:ext>
          </c:extLst>
        </c:ser>
        <c:dLbls>
          <c:dLblPos val="ctr"/>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50000"/>
                  <a:lumOff val="50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2911832895888016"/>
          <c:y val="0.25041666666666673"/>
          <c:w val="0.40287467191601051"/>
          <c:h val="0.6714577865266842"/>
        </c:manualLayout>
      </c:layout>
      <c:pieChart>
        <c:varyColors val="1"/>
        <c:ser>
          <c:idx val="0"/>
          <c:order val="0"/>
          <c:val>
            <c:numRef>
              <c:f>archivo!$B$34:$C$34</c:f>
            </c:numRef>
          </c:val>
          <c:extLst>
            <c:ext xmlns:c15="http://schemas.microsoft.com/office/drawing/2012/chart" uri="{02D57815-91ED-43cb-92C2-25804820EDAC}">
              <c15:filteredCategoryTitle>
                <c15:cat>
                  <c:multiLvlStrRef>
                    <c:extLst>
                      <c:ext uri="{02D57815-91ED-43cb-92C2-25804820EDAC}">
                        <c15:formulaRef>
                          <c15:sqref>archivo!$B$33:$C$33</c15:sqref>
                        </c15:formulaRef>
                      </c:ext>
                    </c:extLst>
                  </c:multiLvlStrRef>
                </c15:cat>
              </c15:filteredCategoryTitle>
            </c:ext>
            <c:ext xmlns:c16="http://schemas.microsoft.com/office/drawing/2014/chart" uri="{C3380CC4-5D6E-409C-BE32-E72D297353CC}">
              <c16:uniqueId val="{00000000-FEBE-4639-83E9-E6427710B563}"/>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val>
            <c:numRef>
              <c:f>'anticorrupcion '!$B$32:$C$32</c:f>
            </c:numRef>
          </c:val>
          <c:extLst>
            <c:ext xmlns:c15="http://schemas.microsoft.com/office/drawing/2012/chart" uri="{02D57815-91ED-43cb-92C2-25804820EDAC}">
              <c15:filteredCategoryTitle>
                <c15:cat>
                  <c:multiLvlStrRef>
                    <c:extLst>
                      <c:ext uri="{02D57815-91ED-43cb-92C2-25804820EDAC}">
                        <c15:formulaRef>
                          <c15:sqref>'anticorrupcion '!$B$31:$C$31</c15:sqref>
                        </c15:formulaRef>
                      </c:ext>
                    </c:extLst>
                  </c:multiLvlStrRef>
                </c15:cat>
              </c15:filteredCategoryTitle>
            </c:ext>
            <c:ext xmlns:c16="http://schemas.microsoft.com/office/drawing/2014/chart" uri="{C3380CC4-5D6E-409C-BE32-E72D297353CC}">
              <c16:uniqueId val="{00000000-4E89-4037-A24D-7B48AADF29F1}"/>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'COMUNICACION TIC 2025'!$C$26:$D$26</c:f>
            </c:numRef>
          </c:val>
          <c:extLst>
            <c:ext xmlns:c15="http://schemas.microsoft.com/office/drawing/2012/chart" uri="{02D57815-91ED-43cb-92C2-25804820EDAC}">
              <c15:filteredCategoryTitle>
                <c15:cat>
                  <c:multiLvlStrRef>
                    <c:extLst>
                      <c:ext uri="{02D57815-91ED-43cb-92C2-25804820EDAC}">
                        <c15:formulaRef>
                          <c15:sqref>'COMUNICACION TIC 2025'!$C$25:$D$25</c15:sqref>
                        </c15:formulaRef>
                      </c:ext>
                    </c:extLst>
                  </c:multiLvlStrRef>
                </c15:cat>
              </c15:filteredCategoryTitle>
            </c:ext>
            <c:ext xmlns:c16="http://schemas.microsoft.com/office/drawing/2014/chart" uri="{C3380CC4-5D6E-409C-BE32-E72D297353CC}">
              <c16:uniqueId val="{00000000-B539-4173-8627-2A54B614883B}"/>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val>
            <c:numRef>
              <c:f>'PETI 2025'!$B$21:$C$21</c:f>
            </c:numRef>
          </c:val>
          <c:extLst>
            <c:ext xmlns:c15="http://schemas.microsoft.com/office/drawing/2012/chart" uri="{02D57815-91ED-43cb-92C2-25804820EDAC}">
              <c15:filteredCategoryTitle>
                <c15:cat>
                  <c:multiLvlStrRef>
                    <c:extLst>
                      <c:ext uri="{02D57815-91ED-43cb-92C2-25804820EDAC}">
                        <c15:formulaRef>
                          <c15:sqref>'PETI 2025'!$B$20:$C$20</c15:sqref>
                        </c15:formulaRef>
                      </c:ext>
                    </c:extLst>
                  </c:multiLvlStrRef>
                </c15:cat>
              </c15:filteredCategoryTitle>
            </c:ext>
            <c:ext xmlns:c16="http://schemas.microsoft.com/office/drawing/2014/chart" uri="{C3380CC4-5D6E-409C-BE32-E72D297353CC}">
              <c16:uniqueId val="{00000000-A5AC-4967-8A56-B8A6C474059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val>
            <c:numRef>
              <c:f>'TRAT RIE SEG TIC 2025'!$B$27:$C$27</c:f>
            </c:numRef>
          </c:val>
          <c:extLst>
            <c:ext xmlns:c15="http://schemas.microsoft.com/office/drawing/2012/chart" uri="{02D57815-91ED-43cb-92C2-25804820EDAC}">
              <c15:filteredCategoryTitle>
                <c15:cat>
                  <c:multiLvlStrRef>
                    <c:extLst>
                      <c:ext uri="{02D57815-91ED-43cb-92C2-25804820EDAC}">
                        <c15:formulaRef>
                          <c15:sqref>'TRAT RIE SEG TIC 2025'!$B$26:$C$26</c15:sqref>
                        </c15:formulaRef>
                      </c:ext>
                    </c:extLst>
                  </c:multiLvlStrRef>
                </c15:cat>
              </c15:filteredCategoryTitle>
            </c:ext>
            <c:ext xmlns:c16="http://schemas.microsoft.com/office/drawing/2014/chart" uri="{C3380CC4-5D6E-409C-BE32-E72D297353CC}">
              <c16:uniqueId val="{00000004-BD1B-45DA-9BF8-C93B28C9BDBF}"/>
            </c:ext>
          </c:extLst>
        </c:ser>
        <c:dLbls>
          <c:dLblPos val="ctr"/>
          <c:showLegendKey val="0"/>
          <c:showVal val="0"/>
          <c:showCatName val="0"/>
          <c:showSerName val="0"/>
          <c:showPercent val="1"/>
          <c:showBubbleSize val="0"/>
          <c:showLeaderLines val="1"/>
        </c:dLbls>
        <c:firstSliceAng val="0"/>
      </c:pie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s-CO"/>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val>
            <c:numRef>
              <c:f>'SEG PRIVACIDAD TIC 2025'!$C$29:$D$29</c:f>
            </c:numRef>
          </c:val>
          <c:extLst>
            <c:ext xmlns:c15="http://schemas.microsoft.com/office/drawing/2012/chart" uri="{02D57815-91ED-43cb-92C2-25804820EDAC}">
              <c15:filteredCategoryTitle>
                <c15:cat>
                  <c:multiLvlStrRef>
                    <c:extLst>
                      <c:ext uri="{02D57815-91ED-43cb-92C2-25804820EDAC}">
                        <c15:formulaRef>
                          <c15:sqref>'SEG PRIVACIDAD TIC 2025'!$C$28:$D$28</c15:sqref>
                        </c15:formulaRef>
                      </c:ext>
                    </c:extLst>
                  </c:multiLvlStrRef>
                </c15:cat>
              </c15:filteredCategoryTitle>
            </c:ext>
            <c:ext xmlns:c16="http://schemas.microsoft.com/office/drawing/2014/chart" uri="{C3380CC4-5D6E-409C-BE32-E72D297353CC}">
              <c16:uniqueId val="{00000004-0494-4A0A-BEE4-7228A90DFD2B}"/>
            </c:ext>
          </c:extLst>
        </c:ser>
        <c:dLbls>
          <c:dLblPos val="ctr"/>
          <c:showLegendKey val="0"/>
          <c:showVal val="0"/>
          <c:showCatName val="0"/>
          <c:showSerName val="0"/>
          <c:showPercent val="1"/>
          <c:showBubbleSize val="0"/>
          <c:showLeaderLines val="1"/>
        </c:dLbls>
        <c:firstSliceAng val="0"/>
      </c:pie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s-CO"/>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val>
            <c:numRef>
              <c:f>accion!$B$32:$C$32</c:f>
            </c:numRef>
          </c:val>
          <c:extLst>
            <c:ext xmlns:c15="http://schemas.microsoft.com/office/drawing/2012/chart" uri="{02D57815-91ED-43cb-92C2-25804820EDAC}">
              <c15:filteredCategoryTitle>
                <c15:cat>
                  <c:multiLvlStrRef>
                    <c:extLst>
                      <c:ext uri="{02D57815-91ED-43cb-92C2-25804820EDAC}">
                        <c15:formulaRef>
                          <c15:sqref>accion!$B$31:$C$31</c15:sqref>
                        </c15:formulaRef>
                      </c:ext>
                    </c:extLst>
                  </c:multiLvlStrRef>
                </c15:cat>
              </c15:filteredCategoryTitle>
            </c:ext>
            <c:ext xmlns:c16="http://schemas.microsoft.com/office/drawing/2014/chart" uri="{C3380CC4-5D6E-409C-BE32-E72D297353CC}">
              <c16:uniqueId val="{00000000-2A2B-425C-8918-C0400FF19302}"/>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932C-46A7-ADCC-0970AE337D6E}"/>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932C-46A7-ADCC-0970AE337D6E}"/>
              </c:ext>
            </c:extLst>
          </c:dPt>
          <c:val>
            <c:numRef>
              <c:f>[4]PUEAA!$B$43:$C$43</c:f>
              <c:numCache>
                <c:formatCode>General</c:formatCode>
                <c:ptCount val="2"/>
                <c:pt idx="0">
                  <c:v>1</c:v>
                </c:pt>
                <c:pt idx="1">
                  <c:v>0</c:v>
                </c:pt>
              </c:numCache>
            </c:numRef>
          </c:val>
          <c:extLst>
            <c:ext xmlns:c15="http://schemas.microsoft.com/office/drawing/2012/chart" uri="{02D57815-91ED-43cb-92C2-25804820EDAC}">
              <c15:filteredCategoryTitle>
                <c15:cat>
                  <c:strRef>
                    <c:extLst>
                      <c:ext uri="{02D57815-91ED-43cb-92C2-25804820EDAC}">
                        <c15:formulaRef>
                          <c15:sqref>[4]PUEAA!$B$42:$C$42</c15:sqref>
                        </c15:formulaRef>
                      </c:ext>
                    </c:extLst>
                    <c:strCache>
                      <c:ptCount val="2"/>
                      <c:pt idx="0">
                        <c:v>POR EJECUTAR </c:v>
                      </c:pt>
                      <c:pt idx="1">
                        <c:v>EJECUCIÓN MARZO </c:v>
                      </c:pt>
                    </c:strCache>
                  </c:strRef>
                </c15:cat>
              </c15:filteredCategoryTitle>
            </c:ext>
            <c:ext xmlns:c16="http://schemas.microsoft.com/office/drawing/2014/chart" uri="{C3380CC4-5D6E-409C-BE32-E72D297353CC}">
              <c16:uniqueId val="{00000004-932C-46A7-ADCC-0970AE337D6E}"/>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151A-4070-86CB-EF27D34E939C}"/>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51A-4070-86CB-EF27D34E939C}"/>
              </c:ext>
            </c:extLst>
          </c:dPt>
          <c:val>
            <c:numRef>
              <c:f>[5]PSMV!$B$33:$C$33</c:f>
              <c:numCache>
                <c:formatCode>General</c:formatCode>
                <c:ptCount val="2"/>
                <c:pt idx="0">
                  <c:v>0.80555555555555558</c:v>
                </c:pt>
                <c:pt idx="1">
                  <c:v>0.19444444444444445</c:v>
                </c:pt>
              </c:numCache>
            </c:numRef>
          </c:val>
          <c:extLst>
            <c:ext xmlns:c15="http://schemas.microsoft.com/office/drawing/2012/chart" uri="{02D57815-91ED-43cb-92C2-25804820EDAC}">
              <c15:filteredCategoryTitle>
                <c15:cat>
                  <c:strRef>
                    <c:extLst>
                      <c:ext uri="{02D57815-91ED-43cb-92C2-25804820EDAC}">
                        <c15:formulaRef>
                          <c15:sqref>[5]PSMV!$B$32:$C$32</c15:sqref>
                        </c15:formulaRef>
                      </c:ext>
                    </c:extLst>
                    <c:strCache>
                      <c:ptCount val="2"/>
                      <c:pt idx="0">
                        <c:v>POR EJECUTAR </c:v>
                      </c:pt>
                      <c:pt idx="1">
                        <c:v>EJECUCIÓN MARZO </c:v>
                      </c:pt>
                    </c:strCache>
                  </c:strRef>
                </c15:cat>
              </c15:filteredCategoryTitle>
            </c:ext>
            <c:ext xmlns:c16="http://schemas.microsoft.com/office/drawing/2014/chart" uri="{C3380CC4-5D6E-409C-BE32-E72D297353CC}">
              <c16:uniqueId val="{00000000-1235-4EF6-B715-528D0BF62FC4}"/>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85A5-4516-9170-175D3DD5AF47}"/>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85A5-4516-9170-175D3DD5AF47}"/>
              </c:ext>
            </c:extLst>
          </c:dPt>
          <c:val>
            <c:numRef>
              <c:f>[5]PGIRASA!$B$21:$C$21</c:f>
              <c:numCache>
                <c:formatCode>General</c:formatCode>
                <c:ptCount val="2"/>
                <c:pt idx="0">
                  <c:v>0.75</c:v>
                </c:pt>
                <c:pt idx="1">
                  <c:v>0.25</c:v>
                </c:pt>
              </c:numCache>
            </c:numRef>
          </c:val>
          <c:extLst>
            <c:ext xmlns:c15="http://schemas.microsoft.com/office/drawing/2012/chart" uri="{02D57815-91ED-43cb-92C2-25804820EDAC}">
              <c15:filteredCategoryTitle>
                <c15:cat>
                  <c:strRef>
                    <c:extLst>
                      <c:ext uri="{02D57815-91ED-43cb-92C2-25804820EDAC}">
                        <c15:formulaRef>
                          <c15:sqref>[5]PGIRASA!$B$20:$C$20</c15:sqref>
                        </c15:formulaRef>
                      </c:ext>
                    </c:extLst>
                    <c:strCache>
                      <c:ptCount val="2"/>
                      <c:pt idx="0">
                        <c:v>pendientes por ejecuatar </c:v>
                      </c:pt>
                      <c:pt idx="1">
                        <c:v>EJECUCIÓN MARZO </c:v>
                      </c:pt>
                    </c:strCache>
                  </c:strRef>
                </c15:cat>
              </c15:filteredCategoryTitle>
            </c:ext>
            <c:ext xmlns:c16="http://schemas.microsoft.com/office/drawing/2014/chart" uri="{C3380CC4-5D6E-409C-BE32-E72D297353CC}">
              <c16:uniqueId val="{00000000-7372-4750-927F-BA5A5B40822D}"/>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xVal>
            <c:strRef>
              <c:f>'RIESGO GESTION'!$I$5:$I$17</c:f>
              <c:strCache>
                <c:ptCount val="13"/>
                <c:pt idx="0">
                  <c:v>Baja 40%</c:v>
                </c:pt>
                <c:pt idx="1">
                  <c:v>Baja 40%</c:v>
                </c:pt>
                <c:pt idx="2">
                  <c:v>Baja 40%</c:v>
                </c:pt>
                <c:pt idx="3">
                  <c:v>Baja 40%</c:v>
                </c:pt>
                <c:pt idx="4">
                  <c:v>Baja 40%</c:v>
                </c:pt>
                <c:pt idx="5">
                  <c:v>Baja 40%</c:v>
                </c:pt>
                <c:pt idx="6">
                  <c:v>Baja 40%</c:v>
                </c:pt>
                <c:pt idx="7">
                  <c:v>Baja 40%</c:v>
                </c:pt>
                <c:pt idx="8">
                  <c:v>Baja 40%</c:v>
                </c:pt>
                <c:pt idx="9">
                  <c:v>Baja 40%</c:v>
                </c:pt>
                <c:pt idx="10">
                  <c:v>Baja 40%</c:v>
                </c:pt>
                <c:pt idx="11">
                  <c:v>Baja 40%</c:v>
                </c:pt>
                <c:pt idx="12">
                  <c:v>Baja 40%</c:v>
                </c:pt>
              </c:strCache>
            </c:strRef>
          </c:xVal>
          <c:yVal>
            <c:numRef>
              <c:f>'RIESGO GESTION'!$K$5:$K$17</c:f>
              <c:numCache>
                <c:formatCode>0%</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yVal>
          <c:smooth val="0"/>
          <c:extLst>
            <c:ext xmlns:c16="http://schemas.microsoft.com/office/drawing/2014/chart" uri="{C3380CC4-5D6E-409C-BE32-E72D297353CC}">
              <c16:uniqueId val="{00000000-EC7F-482A-9F9B-F369FFCDECC4}"/>
            </c:ext>
          </c:extLst>
        </c:ser>
        <c:ser>
          <c:idx val="1"/>
          <c:order val="1"/>
          <c:spPr>
            <a:ln w="25400" cap="rnd">
              <a:noFill/>
              <a:round/>
            </a:ln>
            <a:effectLst/>
          </c:spPr>
          <c:marker>
            <c:symbol val="circle"/>
            <c:size val="5"/>
            <c:spPr>
              <a:solidFill>
                <a:schemeClr val="tx1"/>
              </a:solidFill>
              <a:ln w="9525">
                <a:solidFill>
                  <a:schemeClr val="accent2"/>
                </a:solidFill>
              </a:ln>
              <a:effectLst/>
            </c:spPr>
          </c:marker>
          <c:xVal>
            <c:numRef>
              <c:f>ES.CAL!#REF!</c:f>
            </c:numRef>
          </c:xVal>
          <c:yVal>
            <c:numRef>
              <c:f>ES.CAL!#REF!</c:f>
              <c:numCache>
                <c:formatCode>General</c:formatCode>
                <c:ptCount val="1"/>
                <c:pt idx="0">
                  <c:v>1</c:v>
                </c:pt>
              </c:numCache>
            </c:numRef>
          </c:yVal>
          <c:smooth val="0"/>
          <c:extLst>
            <c:ext xmlns:c16="http://schemas.microsoft.com/office/drawing/2014/chart" uri="{C3380CC4-5D6E-409C-BE32-E72D297353CC}">
              <c16:uniqueId val="{00000001-EC7F-482A-9F9B-F369FFCDECC4}"/>
            </c:ext>
          </c:extLst>
        </c:ser>
        <c:dLbls>
          <c:showLegendKey val="0"/>
          <c:showVal val="0"/>
          <c:showCatName val="0"/>
          <c:showSerName val="0"/>
          <c:showPercent val="0"/>
          <c:showBubbleSize val="0"/>
        </c:dLbls>
        <c:axId val="243541696"/>
        <c:axId val="243536600"/>
      </c:scatterChart>
      <c:valAx>
        <c:axId val="243541696"/>
        <c:scaling>
          <c:orientation val="minMax"/>
          <c:max val="1"/>
          <c:min val="0"/>
        </c:scaling>
        <c:delete val="0"/>
        <c:axPos val="b"/>
        <c:title>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CO"/>
          </a:p>
        </c:txPr>
        <c:crossAx val="243536600"/>
        <c:crossesAt val="5"/>
        <c:crossBetween val="midCat"/>
      </c:valAx>
      <c:valAx>
        <c:axId val="243536600"/>
        <c:scaling>
          <c:orientation val="minMax"/>
          <c:max val="1"/>
          <c:min val="0"/>
        </c:scaling>
        <c:delete val="0"/>
        <c:axPos val="l"/>
        <c:majorGridlines>
          <c:spPr>
            <a:ln w="9525" cap="flat" cmpd="sng" algn="ctr">
              <a:noFill/>
              <a:round/>
            </a:ln>
            <a:effectLst>
              <a:outerShdw blurRad="50800" dist="50800" dir="5400000" algn="ctr" rotWithShape="0">
                <a:srgbClr val="000000"/>
              </a:outerShdw>
            </a:effectLst>
          </c:spPr>
        </c:majorGridlines>
        <c:title>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CO"/>
          </a:p>
        </c:txPr>
        <c:crossAx val="243541696"/>
        <c:crosses val="autoZero"/>
        <c:crossBetween val="midCat"/>
      </c:valAx>
      <c:spPr>
        <a:gradFill flip="none" rotWithShape="1">
          <a:gsLst>
            <a:gs pos="0">
              <a:srgbClr val="00FF00"/>
            </a:gs>
            <a:gs pos="60000">
              <a:srgbClr val="EB6C15"/>
            </a:gs>
            <a:gs pos="30000">
              <a:srgbClr val="FFFF00">
                <a:lumMod val="94000"/>
              </a:srgbClr>
            </a:gs>
            <a:gs pos="73000">
              <a:srgbClr val="FF3300"/>
            </a:gs>
          </a:gsLst>
          <a:lin ang="18600000" scaled="0"/>
          <a:tileRect/>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33CC33"/>
    </a:solidFill>
    <a:ln w="9525" cap="flat" cmpd="sng" algn="ctr">
      <a:solidFill>
        <a:schemeClr val="tx1">
          <a:lumMod val="15000"/>
          <a:lumOff val="85000"/>
        </a:schemeClr>
      </a:solidFill>
      <a:round/>
    </a:ln>
    <a:effectLst/>
    <a:scene3d>
      <a:camera prst="orthographicFront"/>
      <a:lightRig rig="threePt" dir="t"/>
    </a:scene3d>
    <a:sp3d>
      <a:bevelT/>
      <a:bevelB w="114300" prst="artDeco"/>
    </a:sp3d>
  </c:spPr>
  <c:txPr>
    <a:bodyPr/>
    <a:lstStyle/>
    <a:p>
      <a:pPr>
        <a:defRPr/>
      </a:pPr>
      <a:endParaRPr lang="es-C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xVal>
            <c:strRef>
              <c:f>'RIESGO CORRUPCION'!$H$6:$H$18</c:f>
              <c:strCache>
                <c:ptCount val="4"/>
                <c:pt idx="0">
                  <c:v>Baja 40%</c:v>
                </c:pt>
                <c:pt idx="1">
                  <c:v>Muy baja  20%</c:v>
                </c:pt>
                <c:pt idx="2">
                  <c:v>Baja 40%</c:v>
                </c:pt>
                <c:pt idx="3">
                  <c:v>Baja 40%</c:v>
                </c:pt>
              </c:strCache>
            </c:strRef>
          </c:xVal>
          <c:yVal>
            <c:numRef>
              <c:f>'RIESGO CORRUPCION'!$J$6:$J$18</c:f>
              <c:numCache>
                <c:formatCode>0%</c:formatCode>
                <c:ptCount val="4"/>
                <c:pt idx="0">
                  <c:v>0</c:v>
                </c:pt>
                <c:pt idx="1">
                  <c:v>0</c:v>
                </c:pt>
                <c:pt idx="2">
                  <c:v>0</c:v>
                </c:pt>
                <c:pt idx="3">
                  <c:v>0</c:v>
                </c:pt>
              </c:numCache>
            </c:numRef>
          </c:yVal>
          <c:smooth val="0"/>
          <c:extLst>
            <c:ext xmlns:c16="http://schemas.microsoft.com/office/drawing/2014/chart" uri="{C3380CC4-5D6E-409C-BE32-E72D297353CC}">
              <c16:uniqueId val="{00000000-4EF5-4947-BFC6-681A6D09A1DA}"/>
            </c:ext>
          </c:extLst>
        </c:ser>
        <c:ser>
          <c:idx val="1"/>
          <c:order val="1"/>
          <c:spPr>
            <a:ln w="25400" cap="rnd">
              <a:noFill/>
              <a:round/>
            </a:ln>
            <a:effectLst/>
          </c:spPr>
          <c:marker>
            <c:symbol val="circle"/>
            <c:size val="5"/>
            <c:spPr>
              <a:solidFill>
                <a:schemeClr val="tx1"/>
              </a:solidFill>
              <a:ln w="9525">
                <a:solidFill>
                  <a:schemeClr val="accent2"/>
                </a:solidFill>
              </a:ln>
              <a:effectLst/>
            </c:spPr>
          </c:marker>
          <c:xVal>
            <c:numRef>
              <c:f>ES.CAL!#REF!</c:f>
            </c:numRef>
          </c:xVal>
          <c:yVal>
            <c:numRef>
              <c:f>ES.CAL!#REF!</c:f>
              <c:numCache>
                <c:formatCode>General</c:formatCode>
                <c:ptCount val="1"/>
                <c:pt idx="0">
                  <c:v>1</c:v>
                </c:pt>
              </c:numCache>
            </c:numRef>
          </c:yVal>
          <c:smooth val="0"/>
          <c:extLst>
            <c:ext xmlns:c16="http://schemas.microsoft.com/office/drawing/2014/chart" uri="{C3380CC4-5D6E-409C-BE32-E72D297353CC}">
              <c16:uniqueId val="{00000001-4EF5-4947-BFC6-681A6D09A1DA}"/>
            </c:ext>
          </c:extLst>
        </c:ser>
        <c:dLbls>
          <c:showLegendKey val="0"/>
          <c:showVal val="0"/>
          <c:showCatName val="0"/>
          <c:showSerName val="0"/>
          <c:showPercent val="0"/>
          <c:showBubbleSize val="0"/>
        </c:dLbls>
        <c:axId val="243541696"/>
        <c:axId val="243536600"/>
      </c:scatterChart>
      <c:valAx>
        <c:axId val="243541696"/>
        <c:scaling>
          <c:orientation val="minMax"/>
          <c:max val="1"/>
          <c:min val="0"/>
        </c:scaling>
        <c:delete val="0"/>
        <c:axPos val="b"/>
        <c:title>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CO"/>
          </a:p>
        </c:txPr>
        <c:crossAx val="243536600"/>
        <c:crossesAt val="5"/>
        <c:crossBetween val="midCat"/>
      </c:valAx>
      <c:valAx>
        <c:axId val="243536600"/>
        <c:scaling>
          <c:orientation val="minMax"/>
          <c:max val="1"/>
          <c:min val="0"/>
        </c:scaling>
        <c:delete val="0"/>
        <c:axPos val="l"/>
        <c:majorGridlines>
          <c:spPr>
            <a:ln w="9525" cap="flat" cmpd="sng" algn="ctr">
              <a:noFill/>
              <a:round/>
            </a:ln>
            <a:effectLst>
              <a:outerShdw blurRad="50800" dist="50800" dir="5400000" algn="ctr" rotWithShape="0">
                <a:srgbClr val="000000"/>
              </a:outerShdw>
            </a:effectLst>
          </c:spPr>
        </c:majorGridlines>
        <c:title>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CO"/>
          </a:p>
        </c:txPr>
        <c:crossAx val="243541696"/>
        <c:crosses val="autoZero"/>
        <c:crossBetween val="midCat"/>
      </c:valAx>
      <c:spPr>
        <a:gradFill flip="none" rotWithShape="1">
          <a:gsLst>
            <a:gs pos="0">
              <a:srgbClr val="00FF00"/>
            </a:gs>
            <a:gs pos="60000">
              <a:srgbClr val="EB6C15"/>
            </a:gs>
            <a:gs pos="30000">
              <a:srgbClr val="FFFF00">
                <a:lumMod val="94000"/>
              </a:srgbClr>
            </a:gs>
            <a:gs pos="73000">
              <a:srgbClr val="FF3300"/>
            </a:gs>
          </a:gsLst>
          <a:lin ang="18600000" scaled="0"/>
          <a:tileRect/>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33CC33"/>
    </a:solidFill>
    <a:ln w="9525" cap="flat" cmpd="sng" algn="ctr">
      <a:solidFill>
        <a:schemeClr val="tx1">
          <a:lumMod val="15000"/>
          <a:lumOff val="85000"/>
        </a:schemeClr>
      </a:solidFill>
      <a:round/>
    </a:ln>
    <a:effectLst/>
    <a:scene3d>
      <a:camera prst="orthographicFront"/>
      <a:lightRig rig="threePt" dir="t"/>
    </a:scene3d>
    <a:sp3d>
      <a:bevelT/>
      <a:bevelB w="114300" prst="artDeco"/>
    </a:sp3d>
  </c:spPr>
  <c:txPr>
    <a:bodyPr/>
    <a:lstStyle/>
    <a:p>
      <a:pPr>
        <a:defRPr/>
      </a:pPr>
      <a:endParaRPr lang="es-C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xVal>
            <c:numRef>
              <c:f>'SEGUIMIENTO RC'!$I$13:$I$26</c:f>
              <c:numCache>
                <c:formatCode>0%</c:formatCode>
                <c:ptCount val="4"/>
              </c:numCache>
            </c:numRef>
          </c:xVal>
          <c:yVal>
            <c:numRef>
              <c:f>'SEGUIMIENTO RC'!$K$13:$K$26</c:f>
              <c:numCache>
                <c:formatCode>0%</c:formatCode>
                <c:ptCount val="4"/>
              </c:numCache>
            </c:numRef>
          </c:yVal>
          <c:smooth val="0"/>
          <c:extLst>
            <c:ext xmlns:c16="http://schemas.microsoft.com/office/drawing/2014/chart" uri="{C3380CC4-5D6E-409C-BE32-E72D297353CC}">
              <c16:uniqueId val="{00000000-B540-426E-94D8-E34CA08EBCB4}"/>
            </c:ext>
          </c:extLst>
        </c:ser>
        <c:ser>
          <c:idx val="1"/>
          <c:order val="1"/>
          <c:spPr>
            <a:ln w="25400" cap="rnd">
              <a:noFill/>
              <a:round/>
            </a:ln>
            <a:effectLst/>
          </c:spPr>
          <c:marker>
            <c:symbol val="circle"/>
            <c:size val="5"/>
            <c:spPr>
              <a:solidFill>
                <a:schemeClr val="tx1"/>
              </a:solidFill>
              <a:ln w="9525">
                <a:solidFill>
                  <a:schemeClr val="accent2"/>
                </a:solidFill>
              </a:ln>
              <a:effectLst/>
            </c:spPr>
          </c:marker>
          <c:xVal>
            <c:numRef>
              <c:f>ES.CAL!#REF!</c:f>
            </c:numRef>
          </c:xVal>
          <c:yVal>
            <c:numRef>
              <c:f>ES.CAL!#REF!</c:f>
              <c:numCache>
                <c:formatCode>General</c:formatCode>
                <c:ptCount val="1"/>
                <c:pt idx="0">
                  <c:v>1</c:v>
                </c:pt>
              </c:numCache>
            </c:numRef>
          </c:yVal>
          <c:smooth val="0"/>
          <c:extLst>
            <c:ext xmlns:c16="http://schemas.microsoft.com/office/drawing/2014/chart" uri="{C3380CC4-5D6E-409C-BE32-E72D297353CC}">
              <c16:uniqueId val="{00000001-B540-426E-94D8-E34CA08EBCB4}"/>
            </c:ext>
          </c:extLst>
        </c:ser>
        <c:dLbls>
          <c:showLegendKey val="0"/>
          <c:showVal val="0"/>
          <c:showCatName val="0"/>
          <c:showSerName val="0"/>
          <c:showPercent val="0"/>
          <c:showBubbleSize val="0"/>
        </c:dLbls>
        <c:axId val="243541696"/>
        <c:axId val="243536600"/>
      </c:scatterChart>
      <c:valAx>
        <c:axId val="243541696"/>
        <c:scaling>
          <c:orientation val="minMax"/>
          <c:max val="1"/>
          <c:min val="0"/>
        </c:scaling>
        <c:delete val="0"/>
        <c:axPos val="b"/>
        <c:title>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CO"/>
          </a:p>
        </c:txPr>
        <c:crossAx val="243536600"/>
        <c:crossesAt val="5"/>
        <c:crossBetween val="midCat"/>
      </c:valAx>
      <c:valAx>
        <c:axId val="243536600"/>
        <c:scaling>
          <c:orientation val="minMax"/>
          <c:max val="1"/>
          <c:min val="0"/>
        </c:scaling>
        <c:delete val="0"/>
        <c:axPos val="l"/>
        <c:majorGridlines>
          <c:spPr>
            <a:ln w="9525" cap="flat" cmpd="sng" algn="ctr">
              <a:noFill/>
              <a:round/>
            </a:ln>
            <a:effectLst>
              <a:outerShdw blurRad="50800" dist="50800" dir="5400000" algn="ctr" rotWithShape="0">
                <a:srgbClr val="000000"/>
              </a:outerShdw>
            </a:effectLst>
          </c:spPr>
        </c:majorGridlines>
        <c:title>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CO"/>
          </a:p>
        </c:txPr>
        <c:crossAx val="243541696"/>
        <c:crosses val="autoZero"/>
        <c:crossBetween val="midCat"/>
      </c:valAx>
      <c:spPr>
        <a:gradFill flip="none" rotWithShape="1">
          <a:gsLst>
            <a:gs pos="0">
              <a:srgbClr val="00FF00"/>
            </a:gs>
            <a:gs pos="60000">
              <a:srgbClr val="EB6C15"/>
            </a:gs>
            <a:gs pos="30000">
              <a:srgbClr val="FFFF00">
                <a:lumMod val="94000"/>
              </a:srgbClr>
            </a:gs>
            <a:gs pos="73000">
              <a:srgbClr val="FF3300"/>
            </a:gs>
          </a:gsLst>
          <a:lin ang="18600000" scaled="0"/>
          <a:tileRect/>
        </a:gra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33CC33"/>
    </a:solidFill>
    <a:ln w="9525" cap="flat" cmpd="sng" algn="ctr">
      <a:solidFill>
        <a:schemeClr val="tx1">
          <a:lumMod val="15000"/>
          <a:lumOff val="85000"/>
        </a:schemeClr>
      </a:solidFill>
      <a:round/>
    </a:ln>
    <a:effectLst/>
    <a:scene3d>
      <a:camera prst="orthographicFront"/>
      <a:lightRig rig="threePt" dir="t"/>
    </a:scene3d>
    <a:sp3d>
      <a:bevelT/>
      <a:bevelB w="114300" prst="artDeco"/>
    </a:sp3d>
  </c:spPr>
  <c:txPr>
    <a:bodyPr/>
    <a:lstStyle/>
    <a:p>
      <a:pPr>
        <a:defRPr/>
      </a:pPr>
      <a:endParaRPr lang="es-C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1-5622-4D16-9B24-F9648E7F6E25}"/>
              </c:ext>
            </c:extLst>
          </c:dPt>
          <c:dPt>
            <c:idx val="1"/>
            <c:bubble3D val="0"/>
            <c:spPr>
              <a:solidFill>
                <a:schemeClr val="accent2"/>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3-5622-4D16-9B24-F9648E7F6E25}"/>
              </c:ext>
            </c:extLst>
          </c:dPt>
          <c:dPt>
            <c:idx val="2"/>
            <c:bubble3D val="0"/>
            <c:spPr>
              <a:solidFill>
                <a:schemeClr val="accent3"/>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5-5622-4D16-9B24-F9648E7F6E25}"/>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ct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pdm!$H$38:$J$38</c:f>
              <c:strCache>
                <c:ptCount val="3"/>
                <c:pt idx="0">
                  <c:v> MARZO</c:v>
                </c:pt>
                <c:pt idx="1">
                  <c:v>JUNIO</c:v>
                </c:pt>
                <c:pt idx="2">
                  <c:v>ACTIVIDADES A EJECUTAR</c:v>
                </c:pt>
              </c:strCache>
            </c:strRef>
          </c:cat>
          <c:val>
            <c:numRef>
              <c:f>pdm!$H$39:$J$39</c:f>
              <c:numCache>
                <c:formatCode>0%</c:formatCode>
                <c:ptCount val="3"/>
                <c:pt idx="0">
                  <c:v>0</c:v>
                </c:pt>
                <c:pt idx="1">
                  <c:v>0.97875000000000001</c:v>
                </c:pt>
                <c:pt idx="2">
                  <c:v>2.1249999999999991E-2</c:v>
                </c:pt>
              </c:numCache>
            </c:numRef>
          </c:val>
          <c:extLst>
            <c:ext xmlns:c16="http://schemas.microsoft.com/office/drawing/2014/chart" uri="{C3380CC4-5D6E-409C-BE32-E72D297353CC}">
              <c16:uniqueId val="{00000006-5622-4D16-9B24-F9648E7F6E25}"/>
            </c:ext>
          </c:extLst>
        </c:ser>
        <c:dLbls>
          <c:dLblPos val="ctr"/>
          <c:showLegendKey val="0"/>
          <c:showVal val="0"/>
          <c:showCatName val="0"/>
          <c:showSerName val="0"/>
          <c:showPercent val="1"/>
          <c:showBubbleSize val="0"/>
          <c:showLeaderLines val="1"/>
        </c:dLbls>
        <c:firstSliceAng val="0"/>
      </c:pie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s-CO"/>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
    <cx:plotArea>
      <cx:plotAreaRegion/>
    </cx:plotArea>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 dir="row">_xlchart.v2.0</cx:f>
      </cx:strDim>
      <cx:numDim type="val">
        <cx:f dir="row">_xlchart.v2.1</cx:f>
      </cx:numDim>
    </cx:data>
  </cx:chartData>
  <cx:chart>
    <cx:plotArea>
      <cx:plotAreaRegion>
        <cx:series layoutId="funnel" hidden="1" uniqueId="{5938EEDD-C335-483C-A746-30C4AA4A9C04}" formatIdx="0">
          <cx:dataLabels>
            <cx:visibility seriesName="0" categoryName="0" value="1"/>
          </cx:dataLabels>
          <cx:dataId val="0"/>
        </cx:series>
      </cx:plotAreaRegion>
    </cx:plotArea>
  </cx:chart>
</cx:chartSpace>
</file>

<file path=xl/charts/chartEx3.xml><?xml version="1.0" encoding="utf-8"?>
<cx:chartSpace xmlns:a="http://schemas.openxmlformats.org/drawingml/2006/main" xmlns:r="http://schemas.openxmlformats.org/officeDocument/2006/relationships" xmlns:cx="http://schemas.microsoft.com/office/drawing/2014/chartex">
  <cx:chartData>
    <cx:data id="0">
      <cx:strDim type="cat">
        <cx:f dir="row">_xlchart.v2.2</cx:f>
      </cx:strDim>
      <cx:numDim type="val">
        <cx:f dir="row">_xlchart.v2.3</cx:f>
      </cx:numDim>
    </cx:data>
  </cx:chartData>
  <cx:chart>
    <cx:plotArea>
      <cx:plotAreaRegion>
        <cx:series layoutId="funnel" uniqueId="{183175E1-7A9C-4806-B882-43B1C834F03F}">
          <cx:dataLabels>
            <cx:visibility seriesName="0" categoryName="0" value="1"/>
          </cx:dataLabels>
          <cx:dataId val="0"/>
        </cx:series>
      </cx:plotAreaRegion>
      <cx:axis id="0">
        <cx:catScaling gapWidth="0.0599999987"/>
        <cx:tickLabels/>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54">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344">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4.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23.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microsoft.com/office/2014/relationships/chartEx" Target="../charts/chartEx1.xml"/><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chart" Target="../charts/chart9.xml"/><Relationship Id="rId2" Type="http://schemas.microsoft.com/office/2014/relationships/chartEx" Target="../charts/chartEx2.xml"/><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chart" Target="../charts/chart11.xml"/><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chart" Target="../charts/chart13.xml"/><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2" Type="http://schemas.openxmlformats.org/officeDocument/2006/relationships/chart" Target="../charts/chart15.xml"/><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chart" Target="../charts/chart16.xml"/><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hart" Target="../charts/chart17.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3" Type="http://schemas.microsoft.com/office/2014/relationships/chartEx" Target="../charts/chartEx3.xml"/><Relationship Id="rId2" Type="http://schemas.openxmlformats.org/officeDocument/2006/relationships/chart" Target="../charts/chart20.xml"/><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jpeg"/></Relationships>
</file>

<file path=xl/drawings/_rels/vmlDrawing4.v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jpeg"/></Relationships>
</file>

<file path=xl/drawings/_rels/vmlDrawing6.v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10</xdr:col>
      <xdr:colOff>269361</xdr:colOff>
      <xdr:row>9</xdr:row>
      <xdr:rowOff>113480</xdr:rowOff>
    </xdr:from>
    <xdr:to>
      <xdr:col>22</xdr:col>
      <xdr:colOff>317500</xdr:colOff>
      <xdr:row>29</xdr:row>
      <xdr:rowOff>51209</xdr:rowOff>
    </xdr:to>
    <xdr:graphicFrame macro="">
      <xdr:nvGraphicFramePr>
        <xdr:cNvPr id="5" name="Gráfico 4">
          <a:extLst>
            <a:ext uri="{FF2B5EF4-FFF2-40B4-BE49-F238E27FC236}">
              <a16:creationId xmlns:a16="http://schemas.microsoft.com/office/drawing/2014/main" id="{7F2F2C1E-6DE7-43C8-9140-C4B0584C3DD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235210</xdr:colOff>
      <xdr:row>0</xdr:row>
      <xdr:rowOff>0</xdr:rowOff>
    </xdr:from>
    <xdr:to>
      <xdr:col>3</xdr:col>
      <xdr:colOff>247942</xdr:colOff>
      <xdr:row>3</xdr:row>
      <xdr:rowOff>272143</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35210" y="0"/>
          <a:ext cx="1412324" cy="1059413"/>
        </a:xfrm>
        <a:prstGeom prst="rect">
          <a:avLst/>
        </a:prstGeom>
      </xdr:spPr>
    </xdr:pic>
    <xdr:clientData/>
  </xdr:twoCellAnchor>
  <xdr:twoCellAnchor>
    <xdr:from>
      <xdr:col>0</xdr:col>
      <xdr:colOff>0</xdr:colOff>
      <xdr:row>22</xdr:row>
      <xdr:rowOff>46264</xdr:rowOff>
    </xdr:from>
    <xdr:to>
      <xdr:col>5</xdr:col>
      <xdr:colOff>301301</xdr:colOff>
      <xdr:row>33</xdr:row>
      <xdr:rowOff>0</xdr:rowOff>
    </xdr:to>
    <xdr:graphicFrame macro="">
      <xdr:nvGraphicFramePr>
        <xdr:cNvPr id="3" name="Gráfico 2">
          <a:extLst>
            <a:ext uri="{FF2B5EF4-FFF2-40B4-BE49-F238E27FC236}">
              <a16:creationId xmlns:a16="http://schemas.microsoft.com/office/drawing/2014/main" id="{917880C0-21A7-4483-B35F-0266AC53241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167368</xdr:colOff>
      <xdr:row>0</xdr:row>
      <xdr:rowOff>66675</xdr:rowOff>
    </xdr:from>
    <xdr:to>
      <xdr:col>2</xdr:col>
      <xdr:colOff>670977</xdr:colOff>
      <xdr:row>3</xdr:row>
      <xdr:rowOff>247650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34068" y="66675"/>
          <a:ext cx="1415628" cy="971550"/>
        </a:xfrm>
        <a:prstGeom prst="rect">
          <a:avLst/>
        </a:prstGeom>
      </xdr:spPr>
    </xdr:pic>
    <xdr:clientData/>
  </xdr:twoCellAnchor>
  <xdr:twoCellAnchor>
    <xdr:from>
      <xdr:col>7</xdr:col>
      <xdr:colOff>789781</xdr:colOff>
      <xdr:row>38</xdr:row>
      <xdr:rowOff>186134</xdr:rowOff>
    </xdr:from>
    <xdr:to>
      <xdr:col>10</xdr:col>
      <xdr:colOff>1551781</xdr:colOff>
      <xdr:row>50</xdr:row>
      <xdr:rowOff>2381</xdr:rowOff>
    </xdr:to>
    <xdr:graphicFrame macro="">
      <xdr:nvGraphicFramePr>
        <xdr:cNvPr id="3" name="Gráfico 2">
          <a:extLst>
            <a:ext uri="{FF2B5EF4-FFF2-40B4-BE49-F238E27FC236}">
              <a16:creationId xmlns:a16="http://schemas.microsoft.com/office/drawing/2014/main" id="{EC1D3E7B-4D4E-429A-B647-D88B57DADAD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653143</xdr:colOff>
      <xdr:row>0</xdr:row>
      <xdr:rowOff>0</xdr:rowOff>
    </xdr:from>
    <xdr:to>
      <xdr:col>2</xdr:col>
      <xdr:colOff>801946</xdr:colOff>
      <xdr:row>3</xdr:row>
      <xdr:rowOff>272143</xdr:rowOff>
    </xdr:to>
    <xdr:pic>
      <xdr:nvPicPr>
        <xdr:cNvPr id="2" name="Imagen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9843" y="0"/>
          <a:ext cx="1415628" cy="1062718"/>
        </a:xfrm>
        <a:prstGeom prst="rect">
          <a:avLst/>
        </a:prstGeom>
      </xdr:spPr>
    </xdr:pic>
    <xdr:clientData/>
  </xdr:twoCellAnchor>
  <xdr:twoCellAnchor>
    <xdr:from>
      <xdr:col>8</xdr:col>
      <xdr:colOff>1054553</xdr:colOff>
      <xdr:row>41</xdr:row>
      <xdr:rowOff>182336</xdr:rowOff>
    </xdr:from>
    <xdr:to>
      <xdr:col>11</xdr:col>
      <xdr:colOff>755196</xdr:colOff>
      <xdr:row>52</xdr:row>
      <xdr:rowOff>0</xdr:rowOff>
    </xdr:to>
    <xdr:graphicFrame macro="">
      <xdr:nvGraphicFramePr>
        <xdr:cNvPr id="3" name="Gráfico 2">
          <a:extLst>
            <a:ext uri="{FF2B5EF4-FFF2-40B4-BE49-F238E27FC236}">
              <a16:creationId xmlns:a16="http://schemas.microsoft.com/office/drawing/2014/main" id="{FBB445D4-F82D-4B50-9D32-AFEF4382321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730672</xdr:colOff>
      <xdr:row>0</xdr:row>
      <xdr:rowOff>98420</xdr:rowOff>
    </xdr:from>
    <xdr:to>
      <xdr:col>3</xdr:col>
      <xdr:colOff>193292</xdr:colOff>
      <xdr:row>3</xdr:row>
      <xdr:rowOff>283218</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96486" y="98420"/>
          <a:ext cx="1296159" cy="982240"/>
        </a:xfrm>
        <a:prstGeom prst="rect">
          <a:avLst/>
        </a:prstGeom>
      </xdr:spPr>
    </xdr:pic>
    <xdr:clientData/>
  </xdr:twoCellAnchor>
  <xdr:twoCellAnchor>
    <xdr:from>
      <xdr:col>0</xdr:col>
      <xdr:colOff>8</xdr:colOff>
      <xdr:row>37</xdr:row>
      <xdr:rowOff>167053</xdr:rowOff>
    </xdr:from>
    <xdr:to>
      <xdr:col>6</xdr:col>
      <xdr:colOff>139220</xdr:colOff>
      <xdr:row>49</xdr:row>
      <xdr:rowOff>40542</xdr:rowOff>
    </xdr:to>
    <xdr:graphicFrame macro="">
      <xdr:nvGraphicFramePr>
        <xdr:cNvPr id="5" name="Gráfico 4">
          <a:extLst>
            <a:ext uri="{FF2B5EF4-FFF2-40B4-BE49-F238E27FC236}">
              <a16:creationId xmlns:a16="http://schemas.microsoft.com/office/drawing/2014/main" id="{0AA9B4C3-FEBB-4DD1-BEE5-4DF407980EC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oneCellAnchor>
    <xdr:from>
      <xdr:col>1</xdr:col>
      <xdr:colOff>147127</xdr:colOff>
      <xdr:row>0</xdr:row>
      <xdr:rowOff>148828</xdr:rowOff>
    </xdr:from>
    <xdr:ext cx="1418803" cy="917065"/>
    <xdr:pic>
      <xdr:nvPicPr>
        <xdr:cNvPr id="2" name="Imagen 1">
          <a:extLst>
            <a:ext uri="{FF2B5EF4-FFF2-40B4-BE49-F238E27FC236}">
              <a16:creationId xmlns:a16="http://schemas.microsoft.com/office/drawing/2014/main" id="{F9A4BF89-D05D-43D6-A673-C557683E2E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13827" y="148828"/>
          <a:ext cx="1418803" cy="917065"/>
        </a:xfrm>
        <a:prstGeom prst="rect">
          <a:avLst/>
        </a:prstGeom>
      </xdr:spPr>
    </xdr:pic>
    <xdr:clientData/>
  </xdr:oneCellAnchor>
  <xdr:twoCellAnchor>
    <xdr:from>
      <xdr:col>8</xdr:col>
      <xdr:colOff>267896</xdr:colOff>
      <xdr:row>55</xdr:row>
      <xdr:rowOff>131564</xdr:rowOff>
    </xdr:from>
    <xdr:to>
      <xdr:col>11</xdr:col>
      <xdr:colOff>156771</xdr:colOff>
      <xdr:row>56</xdr:row>
      <xdr:rowOff>0</xdr:rowOff>
    </xdr:to>
    <mc:AlternateContent xmlns:mc="http://schemas.openxmlformats.org/markup-compatibility/2006">
      <mc:Choice xmlns:cx1="http://schemas.microsoft.com/office/drawing/2015/9/8/chartex" Requires="cx1">
        <xdr:graphicFrame macro="">
          <xdr:nvGraphicFramePr>
            <xdr:cNvPr id="3" name="Gráfico 2">
              <a:extLst>
                <a:ext uri="{FF2B5EF4-FFF2-40B4-BE49-F238E27FC236}">
                  <a16:creationId xmlns:a16="http://schemas.microsoft.com/office/drawing/2014/main" id="{04547FE5-D016-41C3-A666-1DF8C60B5464}"/>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2"/>
            </a:graphicData>
          </a:graphic>
        </xdr:graphicFrame>
      </mc:Choice>
      <mc:Fallback>
        <xdr:sp macro="" textlink="">
          <xdr:nvSpPr>
            <xdr:cNvPr id="0" name=""/>
            <xdr:cNvSpPr>
              <a:spLocks noTextEdit="1"/>
            </xdr:cNvSpPr>
          </xdr:nvSpPr>
          <xdr:spPr>
            <a:xfrm>
              <a:off x="8716571" y="28308300"/>
              <a:ext cx="4565650" cy="0"/>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657225</xdr:colOff>
      <xdr:row>0</xdr:row>
      <xdr:rowOff>72664</xdr:rowOff>
    </xdr:from>
    <xdr:to>
      <xdr:col>2</xdr:col>
      <xdr:colOff>685203</xdr:colOff>
      <xdr:row>3</xdr:row>
      <xdr:rowOff>234043</xdr:rowOff>
    </xdr:to>
    <xdr:pic>
      <xdr:nvPicPr>
        <xdr:cNvPr id="2" name="Imagen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42975" y="72664"/>
          <a:ext cx="1344871" cy="951954"/>
        </a:xfrm>
        <a:prstGeom prst="rect">
          <a:avLst/>
        </a:prstGeom>
      </xdr:spPr>
    </xdr:pic>
    <xdr:clientData/>
  </xdr:twoCellAnchor>
  <xdr:twoCellAnchor>
    <xdr:from>
      <xdr:col>8</xdr:col>
      <xdr:colOff>931740</xdr:colOff>
      <xdr:row>23</xdr:row>
      <xdr:rowOff>57150</xdr:rowOff>
    </xdr:from>
    <xdr:to>
      <xdr:col>11</xdr:col>
      <xdr:colOff>1486144</xdr:colOff>
      <xdr:row>29</xdr:row>
      <xdr:rowOff>443523</xdr:rowOff>
    </xdr:to>
    <xdr:graphicFrame macro="">
      <xdr:nvGraphicFramePr>
        <xdr:cNvPr id="3" name="Gráfico 2">
          <a:extLst>
            <a:ext uri="{FF2B5EF4-FFF2-40B4-BE49-F238E27FC236}">
              <a16:creationId xmlns:a16="http://schemas.microsoft.com/office/drawing/2014/main" id="{BFD568AF-E434-4EB8-A234-2578F467DCF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645072</xdr:colOff>
      <xdr:row>0</xdr:row>
      <xdr:rowOff>91084</xdr:rowOff>
    </xdr:from>
    <xdr:to>
      <xdr:col>2</xdr:col>
      <xdr:colOff>565043</xdr:colOff>
      <xdr:row>3</xdr:row>
      <xdr:rowOff>191422</xdr:rowOff>
    </xdr:to>
    <xdr:pic>
      <xdr:nvPicPr>
        <xdr:cNvPr id="2" name="Imagen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1449" y="91084"/>
          <a:ext cx="1187280" cy="891397"/>
        </a:xfrm>
        <a:prstGeom prst="rect">
          <a:avLst/>
        </a:prstGeom>
      </xdr:spPr>
    </xdr:pic>
    <xdr:clientData/>
  </xdr:twoCellAnchor>
  <xdr:twoCellAnchor>
    <xdr:from>
      <xdr:col>7</xdr:col>
      <xdr:colOff>872296</xdr:colOff>
      <xdr:row>32</xdr:row>
      <xdr:rowOff>290762</xdr:rowOff>
    </xdr:from>
    <xdr:to>
      <xdr:col>10</xdr:col>
      <xdr:colOff>521368</xdr:colOff>
      <xdr:row>38</xdr:row>
      <xdr:rowOff>210552</xdr:rowOff>
    </xdr:to>
    <xdr:graphicFrame macro="">
      <xdr:nvGraphicFramePr>
        <xdr:cNvPr id="3" name="Gráfico 2">
          <a:extLst>
            <a:ext uri="{FF2B5EF4-FFF2-40B4-BE49-F238E27FC236}">
              <a16:creationId xmlns:a16="http://schemas.microsoft.com/office/drawing/2014/main" id="{E9C18435-FA71-43A3-A95D-FA545925901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653143</xdr:colOff>
      <xdr:row>0</xdr:row>
      <xdr:rowOff>0</xdr:rowOff>
    </xdr:from>
    <xdr:to>
      <xdr:col>2</xdr:col>
      <xdr:colOff>801946</xdr:colOff>
      <xdr:row>3</xdr:row>
      <xdr:rowOff>272143</xdr:rowOff>
    </xdr:to>
    <xdr:pic>
      <xdr:nvPicPr>
        <xdr:cNvPr id="2" name="Imagen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9843" y="0"/>
          <a:ext cx="1415628" cy="1062718"/>
        </a:xfrm>
        <a:prstGeom prst="rect">
          <a:avLst/>
        </a:prstGeom>
      </xdr:spPr>
    </xdr:pic>
    <xdr:clientData/>
  </xdr:twoCellAnchor>
  <xdr:twoCellAnchor>
    <xdr:from>
      <xdr:col>2</xdr:col>
      <xdr:colOff>113109</xdr:colOff>
      <xdr:row>35</xdr:row>
      <xdr:rowOff>42861</xdr:rowOff>
    </xdr:from>
    <xdr:to>
      <xdr:col>5</xdr:col>
      <xdr:colOff>565546</xdr:colOff>
      <xdr:row>48</xdr:row>
      <xdr:rowOff>0</xdr:rowOff>
    </xdr:to>
    <xdr:graphicFrame macro="">
      <xdr:nvGraphicFramePr>
        <xdr:cNvPr id="3" name="Gráfico 2">
          <a:extLst>
            <a:ext uri="{FF2B5EF4-FFF2-40B4-BE49-F238E27FC236}">
              <a16:creationId xmlns:a16="http://schemas.microsoft.com/office/drawing/2014/main" id="{326F7FC0-1990-4892-83AA-C05994CEB67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0.xml><?xml version="1.0" encoding="utf-8"?>
<xdr:wsDr xmlns:xdr="http://schemas.openxmlformats.org/drawingml/2006/spreadsheetDrawing" xmlns:a="http://schemas.openxmlformats.org/drawingml/2006/main">
  <xdr:oneCellAnchor>
    <xdr:from>
      <xdr:col>1</xdr:col>
      <xdr:colOff>653143</xdr:colOff>
      <xdr:row>0</xdr:row>
      <xdr:rowOff>0</xdr:rowOff>
    </xdr:from>
    <xdr:ext cx="1414267" cy="1074964"/>
    <xdr:pic>
      <xdr:nvPicPr>
        <xdr:cNvPr id="2" name="Imagen 1">
          <a:extLst>
            <a:ext uri="{FF2B5EF4-FFF2-40B4-BE49-F238E27FC236}">
              <a16:creationId xmlns:a16="http://schemas.microsoft.com/office/drawing/2014/main" id="{CF64F45E-0ACC-43DE-9A40-30ABB7854C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9843" y="0"/>
          <a:ext cx="1414267" cy="1074964"/>
        </a:xfrm>
        <a:prstGeom prst="rect">
          <a:avLst/>
        </a:prstGeom>
      </xdr:spPr>
    </xdr:pic>
    <xdr:clientData/>
  </xdr:oneCellAnchor>
  <xdr:twoCellAnchor>
    <xdr:from>
      <xdr:col>7</xdr:col>
      <xdr:colOff>1530802</xdr:colOff>
      <xdr:row>22</xdr:row>
      <xdr:rowOff>342900</xdr:rowOff>
    </xdr:from>
    <xdr:to>
      <xdr:col>10</xdr:col>
      <xdr:colOff>1707695</xdr:colOff>
      <xdr:row>32</xdr:row>
      <xdr:rowOff>133350</xdr:rowOff>
    </xdr:to>
    <mc:AlternateContent xmlns:mc="http://schemas.openxmlformats.org/markup-compatibility/2006">
      <mc:Choice xmlns:cx2="http://schemas.microsoft.com/office/drawing/2015/10/21/chartex" Requires="cx2">
        <xdr:graphicFrame macro="">
          <xdr:nvGraphicFramePr>
            <xdr:cNvPr id="4" name="Gráfico 3">
              <a:extLst>
                <a:ext uri="{FF2B5EF4-FFF2-40B4-BE49-F238E27FC236}">
                  <a16:creationId xmlns:a16="http://schemas.microsoft.com/office/drawing/2014/main" id="{E239DD2A-CF76-4A19-9039-7CB2AE79A8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2"/>
            </a:graphicData>
          </a:graphic>
        </xdr:graphicFrame>
      </mc:Choice>
      <mc:Fallback>
        <xdr:sp macro="" textlink="">
          <xdr:nvSpPr>
            <xdr:cNvPr id="0" name=""/>
            <xdr:cNvSpPr>
              <a:spLocks noTextEdit="1"/>
            </xdr:cNvSpPr>
          </xdr:nvSpPr>
          <xdr:spPr>
            <a:xfrm>
              <a:off x="9665152" y="20316825"/>
              <a:ext cx="4577443" cy="0"/>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7</xdr:col>
      <xdr:colOff>1530802</xdr:colOff>
      <xdr:row>22</xdr:row>
      <xdr:rowOff>342900</xdr:rowOff>
    </xdr:from>
    <xdr:to>
      <xdr:col>10</xdr:col>
      <xdr:colOff>1707695</xdr:colOff>
      <xdr:row>32</xdr:row>
      <xdr:rowOff>133350</xdr:rowOff>
    </xdr:to>
    <xdr:graphicFrame macro="">
      <xdr:nvGraphicFramePr>
        <xdr:cNvPr id="5" name="Gráfico 4">
          <a:extLst>
            <a:ext uri="{FF2B5EF4-FFF2-40B4-BE49-F238E27FC236}">
              <a16:creationId xmlns:a16="http://schemas.microsoft.com/office/drawing/2014/main" id="{17D46DF0-6B8E-43C8-98D0-E9C2AABBB5D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1.xml><?xml version="1.0" encoding="utf-8"?>
<xdr:wsDr xmlns:xdr="http://schemas.openxmlformats.org/drawingml/2006/spreadsheetDrawing" xmlns:a="http://schemas.openxmlformats.org/drawingml/2006/main">
  <xdr:oneCellAnchor>
    <xdr:from>
      <xdr:col>1</xdr:col>
      <xdr:colOff>653143</xdr:colOff>
      <xdr:row>0</xdr:row>
      <xdr:rowOff>0</xdr:rowOff>
    </xdr:from>
    <xdr:ext cx="1414267" cy="1074964"/>
    <xdr:pic>
      <xdr:nvPicPr>
        <xdr:cNvPr id="2" name="Imagen 1">
          <a:extLst>
            <a:ext uri="{FF2B5EF4-FFF2-40B4-BE49-F238E27FC236}">
              <a16:creationId xmlns:a16="http://schemas.microsoft.com/office/drawing/2014/main" id="{CE9C779C-12D0-4665-80EB-A122EA53BE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9843" y="0"/>
          <a:ext cx="1414267" cy="1074964"/>
        </a:xfrm>
        <a:prstGeom prst="rect">
          <a:avLst/>
        </a:prstGeom>
      </xdr:spPr>
    </xdr:pic>
    <xdr:clientData/>
  </xdr:oneCellAnchor>
  <xdr:twoCellAnchor>
    <xdr:from>
      <xdr:col>1</xdr:col>
      <xdr:colOff>1031696</xdr:colOff>
      <xdr:row>28</xdr:row>
      <xdr:rowOff>28682</xdr:rowOff>
    </xdr:from>
    <xdr:to>
      <xdr:col>3</xdr:col>
      <xdr:colOff>2393022</xdr:colOff>
      <xdr:row>35</xdr:row>
      <xdr:rowOff>0</xdr:rowOff>
    </xdr:to>
    <xdr:graphicFrame macro="">
      <xdr:nvGraphicFramePr>
        <xdr:cNvPr id="7" name="Gráfico 6">
          <a:extLst>
            <a:ext uri="{FF2B5EF4-FFF2-40B4-BE49-F238E27FC236}">
              <a16:creationId xmlns:a16="http://schemas.microsoft.com/office/drawing/2014/main" id="{24190697-E2EE-44E7-ADB4-31461C9AD80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2.xml><?xml version="1.0" encoding="utf-8"?>
<xdr:wsDr xmlns:xdr="http://schemas.openxmlformats.org/drawingml/2006/spreadsheetDrawing" xmlns:a="http://schemas.openxmlformats.org/drawingml/2006/main">
  <xdr:oneCellAnchor>
    <xdr:from>
      <xdr:col>1</xdr:col>
      <xdr:colOff>653143</xdr:colOff>
      <xdr:row>0</xdr:row>
      <xdr:rowOff>0</xdr:rowOff>
    </xdr:from>
    <xdr:ext cx="1414267" cy="1074964"/>
    <xdr:pic>
      <xdr:nvPicPr>
        <xdr:cNvPr id="2" name="Imagen 1">
          <a:extLst>
            <a:ext uri="{FF2B5EF4-FFF2-40B4-BE49-F238E27FC236}">
              <a16:creationId xmlns:a16="http://schemas.microsoft.com/office/drawing/2014/main" id="{FCEDFFE0-F6B3-430F-B455-7823552CC6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9843" y="0"/>
          <a:ext cx="1414267" cy="1074964"/>
        </a:xfrm>
        <a:prstGeom prst="rect">
          <a:avLst/>
        </a:prstGeom>
      </xdr:spPr>
    </xdr:pic>
    <xdr:clientData/>
  </xdr:oneCellAnchor>
  <xdr:twoCellAnchor>
    <xdr:from>
      <xdr:col>1</xdr:col>
      <xdr:colOff>265338</xdr:colOff>
      <xdr:row>28</xdr:row>
      <xdr:rowOff>658586</xdr:rowOff>
    </xdr:from>
    <xdr:to>
      <xdr:col>3</xdr:col>
      <xdr:colOff>1612445</xdr:colOff>
      <xdr:row>35</xdr:row>
      <xdr:rowOff>0</xdr:rowOff>
    </xdr:to>
    <xdr:graphicFrame macro="">
      <xdr:nvGraphicFramePr>
        <xdr:cNvPr id="3" name="Gráfico 2">
          <a:extLst>
            <a:ext uri="{FF2B5EF4-FFF2-40B4-BE49-F238E27FC236}">
              <a16:creationId xmlns:a16="http://schemas.microsoft.com/office/drawing/2014/main" id="{159461C0-24C5-49E2-966F-E1748610E1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3.xml><?xml version="1.0" encoding="utf-8"?>
<xdr:wsDr xmlns:xdr="http://schemas.openxmlformats.org/drawingml/2006/spreadsheetDrawing" xmlns:a="http://schemas.openxmlformats.org/drawingml/2006/main">
  <xdr:oneCellAnchor>
    <xdr:from>
      <xdr:col>1</xdr:col>
      <xdr:colOff>653143</xdr:colOff>
      <xdr:row>0</xdr:row>
      <xdr:rowOff>0</xdr:rowOff>
    </xdr:from>
    <xdr:ext cx="1414267" cy="1074964"/>
    <xdr:pic>
      <xdr:nvPicPr>
        <xdr:cNvPr id="2" name="Imagen 1">
          <a:extLst>
            <a:ext uri="{FF2B5EF4-FFF2-40B4-BE49-F238E27FC236}">
              <a16:creationId xmlns:a16="http://schemas.microsoft.com/office/drawing/2014/main" id="{767D7D6E-1004-418B-B0F2-BB9BA21256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9843" y="0"/>
          <a:ext cx="1414267" cy="1074964"/>
        </a:xfrm>
        <a:prstGeom prst="rect">
          <a:avLst/>
        </a:prstGeom>
      </xdr:spPr>
    </xdr:pic>
    <xdr:clientData/>
  </xdr:oneCellAnchor>
  <xdr:twoCellAnchor>
    <xdr:from>
      <xdr:col>1</xdr:col>
      <xdr:colOff>115660</xdr:colOff>
      <xdr:row>29</xdr:row>
      <xdr:rowOff>172810</xdr:rowOff>
    </xdr:from>
    <xdr:to>
      <xdr:col>3</xdr:col>
      <xdr:colOff>1462767</xdr:colOff>
      <xdr:row>43</xdr:row>
      <xdr:rowOff>58510</xdr:rowOff>
    </xdr:to>
    <xdr:graphicFrame macro="">
      <xdr:nvGraphicFramePr>
        <xdr:cNvPr id="3" name="Gráfico 2">
          <a:extLst>
            <a:ext uri="{FF2B5EF4-FFF2-40B4-BE49-F238E27FC236}">
              <a16:creationId xmlns:a16="http://schemas.microsoft.com/office/drawing/2014/main" id="{CFA78FE4-F8DC-4E19-9131-FE01DF06136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653143</xdr:colOff>
      <xdr:row>0</xdr:row>
      <xdr:rowOff>0</xdr:rowOff>
    </xdr:from>
    <xdr:to>
      <xdr:col>2</xdr:col>
      <xdr:colOff>801946</xdr:colOff>
      <xdr:row>3</xdr:row>
      <xdr:rowOff>272143</xdr:rowOff>
    </xdr:to>
    <xdr:pic>
      <xdr:nvPicPr>
        <xdr:cNvPr id="2" name="Imagen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9843" y="0"/>
          <a:ext cx="1415628" cy="1062718"/>
        </a:xfrm>
        <a:prstGeom prst="rect">
          <a:avLst/>
        </a:prstGeom>
      </xdr:spPr>
    </xdr:pic>
    <xdr:clientData/>
  </xdr:twoCellAnchor>
  <xdr:twoCellAnchor>
    <xdr:from>
      <xdr:col>6</xdr:col>
      <xdr:colOff>1064566</xdr:colOff>
      <xdr:row>27</xdr:row>
      <xdr:rowOff>186018</xdr:rowOff>
    </xdr:from>
    <xdr:to>
      <xdr:col>9</xdr:col>
      <xdr:colOff>1602449</xdr:colOff>
      <xdr:row>36</xdr:row>
      <xdr:rowOff>688041</xdr:rowOff>
    </xdr:to>
    <xdr:graphicFrame macro="">
      <xdr:nvGraphicFramePr>
        <xdr:cNvPr id="3" name="Gráfico 2">
          <a:extLst>
            <a:ext uri="{FF2B5EF4-FFF2-40B4-BE49-F238E27FC236}">
              <a16:creationId xmlns:a16="http://schemas.microsoft.com/office/drawing/2014/main" id="{E0961DAB-1448-4D3E-BA4C-AACDAC5E668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5.xml><?xml version="1.0" encoding="utf-8"?>
<xdr:wsDr xmlns:xdr="http://schemas.openxmlformats.org/drawingml/2006/spreadsheetDrawing" xmlns:a="http://schemas.openxmlformats.org/drawingml/2006/main">
  <xdr:oneCellAnchor>
    <xdr:from>
      <xdr:col>1</xdr:col>
      <xdr:colOff>653143</xdr:colOff>
      <xdr:row>0</xdr:row>
      <xdr:rowOff>0</xdr:rowOff>
    </xdr:from>
    <xdr:ext cx="1414267" cy="1074964"/>
    <xdr:pic>
      <xdr:nvPicPr>
        <xdr:cNvPr id="2" name="Imagen 1">
          <a:extLst>
            <a:ext uri="{FF2B5EF4-FFF2-40B4-BE49-F238E27FC236}">
              <a16:creationId xmlns:a16="http://schemas.microsoft.com/office/drawing/2014/main" id="{6A94EE1D-A252-42AB-9D51-FA7A8F40CE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9843" y="0"/>
          <a:ext cx="1414267" cy="1074964"/>
        </a:xfrm>
        <a:prstGeom prst="rect">
          <a:avLst/>
        </a:prstGeom>
      </xdr:spPr>
    </xdr:pic>
    <xdr:clientData/>
  </xdr:oneCellAnchor>
  <xdr:twoCellAnchor>
    <xdr:from>
      <xdr:col>7</xdr:col>
      <xdr:colOff>1011115</xdr:colOff>
      <xdr:row>40</xdr:row>
      <xdr:rowOff>114718</xdr:rowOff>
    </xdr:from>
    <xdr:to>
      <xdr:col>10</xdr:col>
      <xdr:colOff>726412</xdr:colOff>
      <xdr:row>48</xdr:row>
      <xdr:rowOff>199292</xdr:rowOff>
    </xdr:to>
    <xdr:graphicFrame macro="">
      <xdr:nvGraphicFramePr>
        <xdr:cNvPr id="3" name="Gráfico 2">
          <a:extLst>
            <a:ext uri="{FF2B5EF4-FFF2-40B4-BE49-F238E27FC236}">
              <a16:creationId xmlns:a16="http://schemas.microsoft.com/office/drawing/2014/main" id="{35D0D9BF-1B91-4FEF-9B73-75E4E73E09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6.xml><?xml version="1.0" encoding="utf-8"?>
<xdr:wsDr xmlns:xdr="http://schemas.openxmlformats.org/drawingml/2006/spreadsheetDrawing" xmlns:a="http://schemas.openxmlformats.org/drawingml/2006/main">
  <xdr:oneCellAnchor>
    <xdr:from>
      <xdr:col>1</xdr:col>
      <xdr:colOff>653143</xdr:colOff>
      <xdr:row>0</xdr:row>
      <xdr:rowOff>0</xdr:rowOff>
    </xdr:from>
    <xdr:ext cx="1414267" cy="1074964"/>
    <xdr:pic>
      <xdr:nvPicPr>
        <xdr:cNvPr id="2" name="Imagen 1">
          <a:extLst>
            <a:ext uri="{FF2B5EF4-FFF2-40B4-BE49-F238E27FC236}">
              <a16:creationId xmlns:a16="http://schemas.microsoft.com/office/drawing/2014/main" id="{A7A7CD19-6B00-4B90-82A5-02B3D3479E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9843" y="0"/>
          <a:ext cx="1414267" cy="1074964"/>
        </a:xfrm>
        <a:prstGeom prst="rect">
          <a:avLst/>
        </a:prstGeom>
      </xdr:spPr>
    </xdr:pic>
    <xdr:clientData/>
  </xdr:oneCellAnchor>
  <xdr:twoCellAnchor>
    <xdr:from>
      <xdr:col>7</xdr:col>
      <xdr:colOff>1011115</xdr:colOff>
      <xdr:row>30</xdr:row>
      <xdr:rowOff>114718</xdr:rowOff>
    </xdr:from>
    <xdr:to>
      <xdr:col>10</xdr:col>
      <xdr:colOff>726412</xdr:colOff>
      <xdr:row>38</xdr:row>
      <xdr:rowOff>199292</xdr:rowOff>
    </xdr:to>
    <xdr:graphicFrame macro="">
      <xdr:nvGraphicFramePr>
        <xdr:cNvPr id="3" name="Gráfico 2">
          <a:extLst>
            <a:ext uri="{FF2B5EF4-FFF2-40B4-BE49-F238E27FC236}">
              <a16:creationId xmlns:a16="http://schemas.microsoft.com/office/drawing/2014/main" id="{753C8FE8-3489-4CDB-B58F-108F5B9DC3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653143</xdr:colOff>
      <xdr:row>0</xdr:row>
      <xdr:rowOff>0</xdr:rowOff>
    </xdr:from>
    <xdr:to>
      <xdr:col>1</xdr:col>
      <xdr:colOff>2067410</xdr:colOff>
      <xdr:row>3</xdr:row>
      <xdr:rowOff>272143</xdr:rowOff>
    </xdr:to>
    <xdr:pic>
      <xdr:nvPicPr>
        <xdr:cNvPr id="2" name="Imagen 1">
          <a:extLst>
            <a:ext uri="{FF2B5EF4-FFF2-40B4-BE49-F238E27FC236}">
              <a16:creationId xmlns:a16="http://schemas.microsoft.com/office/drawing/2014/main" id="{EB48AF8F-04C0-4541-954F-5C95E949BC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9843" y="0"/>
          <a:ext cx="1414267" cy="1062718"/>
        </a:xfrm>
        <a:prstGeom prst="rect">
          <a:avLst/>
        </a:prstGeom>
      </xdr:spPr>
    </xdr:pic>
    <xdr:clientData/>
  </xdr:twoCellAnchor>
  <xdr:twoCellAnchor>
    <xdr:from>
      <xdr:col>7</xdr:col>
      <xdr:colOff>1231446</xdr:colOff>
      <xdr:row>17</xdr:row>
      <xdr:rowOff>182336</xdr:rowOff>
    </xdr:from>
    <xdr:to>
      <xdr:col>10</xdr:col>
      <xdr:colOff>932089</xdr:colOff>
      <xdr:row>28</xdr:row>
      <xdr:rowOff>0</xdr:rowOff>
    </xdr:to>
    <xdr:graphicFrame macro="">
      <xdr:nvGraphicFramePr>
        <xdr:cNvPr id="3" name="Gráfico 2">
          <a:extLst>
            <a:ext uri="{FF2B5EF4-FFF2-40B4-BE49-F238E27FC236}">
              <a16:creationId xmlns:a16="http://schemas.microsoft.com/office/drawing/2014/main" id="{96035DE4-3CA1-4C77-B9ED-73C9CEA150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8.xml><?xml version="1.0" encoding="utf-8"?>
<xdr:wsDr xmlns:xdr="http://schemas.openxmlformats.org/drawingml/2006/spreadsheetDrawing" xmlns:a="http://schemas.openxmlformats.org/drawingml/2006/main">
  <xdr:oneCellAnchor>
    <xdr:from>
      <xdr:col>1</xdr:col>
      <xdr:colOff>653143</xdr:colOff>
      <xdr:row>0</xdr:row>
      <xdr:rowOff>0</xdr:rowOff>
    </xdr:from>
    <xdr:ext cx="1414267" cy="1074964"/>
    <xdr:pic>
      <xdr:nvPicPr>
        <xdr:cNvPr id="2" name="Imagen 1">
          <a:extLst>
            <a:ext uri="{FF2B5EF4-FFF2-40B4-BE49-F238E27FC236}">
              <a16:creationId xmlns:a16="http://schemas.microsoft.com/office/drawing/2014/main" id="{34B4991C-037F-4FB0-A1CA-2100B2581F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9843" y="0"/>
          <a:ext cx="1414267" cy="1074964"/>
        </a:xfrm>
        <a:prstGeom prst="rect">
          <a:avLst/>
        </a:prstGeom>
      </xdr:spPr>
    </xdr:pic>
    <xdr:clientData/>
  </xdr:oneCellAnchor>
</xdr:wsDr>
</file>

<file path=xl/drawings/drawing19.xml><?xml version="1.0" encoding="utf-8"?>
<xdr:wsDr xmlns:xdr="http://schemas.openxmlformats.org/drawingml/2006/spreadsheetDrawing" xmlns:a="http://schemas.openxmlformats.org/drawingml/2006/main">
  <xdr:twoCellAnchor>
    <xdr:from>
      <xdr:col>28</xdr:col>
      <xdr:colOff>357983</xdr:colOff>
      <xdr:row>5</xdr:row>
      <xdr:rowOff>485589</xdr:rowOff>
    </xdr:from>
    <xdr:to>
      <xdr:col>38</xdr:col>
      <xdr:colOff>413800</xdr:colOff>
      <xdr:row>5</xdr:row>
      <xdr:rowOff>1721471</xdr:rowOff>
    </xdr:to>
    <xdr:graphicFrame macro="">
      <xdr:nvGraphicFramePr>
        <xdr:cNvPr id="2" name="Gráfico 1">
          <a:extLst>
            <a:ext uri="{FF2B5EF4-FFF2-40B4-BE49-F238E27FC236}">
              <a16:creationId xmlns:a16="http://schemas.microsoft.com/office/drawing/2014/main" id="{00000000-0008-0000-0F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21</xdr:col>
      <xdr:colOff>932362</xdr:colOff>
      <xdr:row>22</xdr:row>
      <xdr:rowOff>257678</xdr:rowOff>
    </xdr:from>
    <xdr:to>
      <xdr:col>27</xdr:col>
      <xdr:colOff>303912</xdr:colOff>
      <xdr:row>42</xdr:row>
      <xdr:rowOff>33274</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2"/>
        <a:stretch>
          <a:fillRect/>
        </a:stretch>
      </xdr:blipFill>
      <xdr:spPr>
        <a:xfrm>
          <a:off x="32532950" y="54849002"/>
          <a:ext cx="11287138" cy="732089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28</xdr:col>
      <xdr:colOff>1634349</xdr:colOff>
      <xdr:row>3</xdr:row>
      <xdr:rowOff>21648</xdr:rowOff>
    </xdr:from>
    <xdr:to>
      <xdr:col>33</xdr:col>
      <xdr:colOff>338245</xdr:colOff>
      <xdr:row>4</xdr:row>
      <xdr:rowOff>105956</xdr:rowOff>
    </xdr:to>
    <xdr:graphicFrame macro="">
      <xdr:nvGraphicFramePr>
        <xdr:cNvPr id="2" name="Gráfico 1">
          <a:extLst>
            <a:ext uri="{FF2B5EF4-FFF2-40B4-BE49-F238E27FC236}">
              <a16:creationId xmlns:a16="http://schemas.microsoft.com/office/drawing/2014/main" id="{00000000-0008-0000-1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20</xdr:col>
      <xdr:colOff>227247</xdr:colOff>
      <xdr:row>2</xdr:row>
      <xdr:rowOff>23812</xdr:rowOff>
    </xdr:from>
    <xdr:to>
      <xdr:col>27</xdr:col>
      <xdr:colOff>208359</xdr:colOff>
      <xdr:row>10</xdr:row>
      <xdr:rowOff>582206</xdr:rowOff>
    </xdr:to>
    <xdr:graphicFrame macro="">
      <xdr:nvGraphicFramePr>
        <xdr:cNvPr id="2" name="Gráfico 1">
          <a:extLst>
            <a:ext uri="{FF2B5EF4-FFF2-40B4-BE49-F238E27FC236}">
              <a16:creationId xmlns:a16="http://schemas.microsoft.com/office/drawing/2014/main" id="{00000000-0008-0000-1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369795</xdr:colOff>
      <xdr:row>0</xdr:row>
      <xdr:rowOff>0</xdr:rowOff>
    </xdr:from>
    <xdr:to>
      <xdr:col>2</xdr:col>
      <xdr:colOff>355497</xdr:colOff>
      <xdr:row>3</xdr:row>
      <xdr:rowOff>257735</xdr:rowOff>
    </xdr:to>
    <xdr:pic>
      <xdr:nvPicPr>
        <xdr:cNvPr id="2" name="Imagen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9795" y="0"/>
          <a:ext cx="1757352" cy="1114985"/>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235210</xdr:colOff>
      <xdr:row>0</xdr:row>
      <xdr:rowOff>0</xdr:rowOff>
    </xdr:from>
    <xdr:to>
      <xdr:col>3</xdr:col>
      <xdr:colOff>247942</xdr:colOff>
      <xdr:row>3</xdr:row>
      <xdr:rowOff>272143</xdr:rowOff>
    </xdr:to>
    <xdr:pic>
      <xdr:nvPicPr>
        <xdr:cNvPr id="2" name="Imagen 1">
          <a:extLst>
            <a:ext uri="{FF2B5EF4-FFF2-40B4-BE49-F238E27FC236}">
              <a16:creationId xmlns:a16="http://schemas.microsoft.com/office/drawing/2014/main" id="{9F8FB148-2A1D-46F2-802D-7BD57CE3D5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35210" y="0"/>
          <a:ext cx="1412907" cy="1062718"/>
        </a:xfrm>
        <a:prstGeom prst="rect">
          <a:avLst/>
        </a:prstGeom>
      </xdr:spPr>
    </xdr:pic>
    <xdr:clientData/>
  </xdr:twoCellAnchor>
  <xdr:twoCellAnchor>
    <xdr:from>
      <xdr:col>6</xdr:col>
      <xdr:colOff>66091</xdr:colOff>
      <xdr:row>39</xdr:row>
      <xdr:rowOff>48597</xdr:rowOff>
    </xdr:from>
    <xdr:to>
      <xdr:col>8</xdr:col>
      <xdr:colOff>874745</xdr:colOff>
      <xdr:row>49</xdr:row>
      <xdr:rowOff>0</xdr:rowOff>
    </xdr:to>
    <xdr:graphicFrame macro="">
      <xdr:nvGraphicFramePr>
        <xdr:cNvPr id="3" name="Gráfico 2">
          <a:extLst>
            <a:ext uri="{FF2B5EF4-FFF2-40B4-BE49-F238E27FC236}">
              <a16:creationId xmlns:a16="http://schemas.microsoft.com/office/drawing/2014/main" id="{D5DD2257-0451-450F-B2E8-A5BF720970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1407367</xdr:colOff>
      <xdr:row>36</xdr:row>
      <xdr:rowOff>192055</xdr:rowOff>
    </xdr:from>
    <xdr:to>
      <xdr:col>13</xdr:col>
      <xdr:colOff>293525</xdr:colOff>
      <xdr:row>49</xdr:row>
      <xdr:rowOff>0</xdr:rowOff>
    </xdr:to>
    <mc:AlternateContent xmlns:mc="http://schemas.openxmlformats.org/markup-compatibility/2006">
      <mc:Choice xmlns:cx2="http://schemas.microsoft.com/office/drawing/2015/10/21/chartex" Requires="cx2">
        <xdr:graphicFrame macro="">
          <xdr:nvGraphicFramePr>
            <xdr:cNvPr id="4" name="Gráfico 3">
              <a:extLst>
                <a:ext uri="{FF2B5EF4-FFF2-40B4-BE49-F238E27FC236}">
                  <a16:creationId xmlns:a16="http://schemas.microsoft.com/office/drawing/2014/main" id="{C10940D3-12E6-4465-AB48-B77FB5C4095D}"/>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3"/>
            </a:graphicData>
          </a:graphic>
        </xdr:graphicFrame>
      </mc:Choice>
      <mc:Fallback>
        <xdr:sp macro="" textlink="">
          <xdr:nvSpPr>
            <xdr:cNvPr id="0" name=""/>
            <xdr:cNvSpPr>
              <a:spLocks noTextEdit="1"/>
            </xdr:cNvSpPr>
          </xdr:nvSpPr>
          <xdr:spPr>
            <a:xfrm>
              <a:off x="10046542" y="8793130"/>
              <a:ext cx="4572583" cy="2694020"/>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IDIGER\Mapa%20de%20Riesgos\Mapas\01.%20%20Direccionamiento%20Estrategico-%20Mapa%20de%20Riesgos%20Institucional.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IDIGER\Mapa%20de%20Riesgos\Mapa%20de%20Riesgos%20Institucional%20V1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GERENCIA\2021\Lista%20de%20inventario%20con%20resaltado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INV-PLA-PLACON2\Downloads\Seguimiento%20Planes%202025%20(2)%20(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ALL-PLA-TIC\Downloads\Seguimiento%20Planes%202025%20(3)%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 val="1. CONTEXTO"/>
      <sheetName val="2.IDENTIFICACIÓN"/>
      <sheetName val="3. PROBABILIDAD"/>
      <sheetName val="4. IMPACTO GESTIÓN Y E"/>
      <sheetName val="4.1 IMPACTO CORRUPCIÓN"/>
      <sheetName val="5. ZONA RIESGO INHERENTE "/>
      <sheetName val="6. EVALUACIÓN (2)"/>
      <sheetName val="7. ZONA RIESGO RESIDUAL"/>
      <sheetName val="8. MAPA DE RIESGOS"/>
    </sheetNames>
    <sheetDataSet>
      <sheetData sheetId="0">
        <row r="9">
          <cell r="B9" t="str">
            <v>CORRUPCIÓN</v>
          </cell>
        </row>
      </sheetData>
      <sheetData sheetId="1"/>
      <sheetData sheetId="2">
        <row r="4">
          <cell r="B4" t="str">
            <v>CORRUPCIÓN1</v>
          </cell>
        </row>
      </sheetData>
      <sheetData sheetId="3"/>
      <sheetData sheetId="4"/>
      <sheetData sheetId="5"/>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Punto de Partida"/>
      <sheetName val="2. Identificación del Riesgo"/>
      <sheetName val="3. Impacto Riesgo de Corrupción"/>
      <sheetName val="4. Riesgo Seguridad Informacion"/>
      <sheetName val="5. Valoración de Controles"/>
      <sheetName val="6.Valoración Control Corrupción"/>
      <sheetName val="7. Mapa de Riesgos General"/>
      <sheetName val="8. Seguimiento Cuatrimestral"/>
      <sheetName val="9. Seguimiento Consolidado"/>
      <sheetName val="Listas"/>
      <sheetName val="Datos Hoja 1"/>
    </sheetNames>
    <sheetDataSet>
      <sheetData sheetId="0" refreshError="1"/>
      <sheetData sheetId="1">
        <row r="9">
          <cell r="B9"/>
        </row>
      </sheetData>
      <sheetData sheetId="2" refreshError="1"/>
      <sheetData sheetId="3" refreshError="1"/>
      <sheetData sheetId="4" refreshError="1"/>
      <sheetData sheetId="5" refreshError="1"/>
      <sheetData sheetId="6" refreshError="1"/>
      <sheetData sheetId="7" refreshError="1"/>
      <sheetData sheetId="8" refreshError="1"/>
      <sheetData sheetId="9">
        <row r="2">
          <cell r="B2" t="str">
            <v>Gestión</v>
          </cell>
          <cell r="D2" t="str">
            <v>Muy Baja: La actividad que conlleva el riesgo se ejecuta como máximo 2 veces por año</v>
          </cell>
          <cell r="E2" t="str">
            <v>Económico: Afectación menor a 10 SMLMV</v>
          </cell>
          <cell r="N2" t="str">
            <v>Aceptar</v>
          </cell>
          <cell r="O2" t="str">
            <v>SI</v>
          </cell>
          <cell r="Q2" t="str">
            <v>Casi seguro: Mas de una vez al año.</v>
          </cell>
          <cell r="AD2" t="str">
            <v>Evitar</v>
          </cell>
        </row>
        <row r="3">
          <cell r="B3" t="str">
            <v>Seguridad de la Información (Pérdida de Confidencialidad)</v>
          </cell>
          <cell r="D3" t="str">
            <v>Baja: La actividad que conlleva el riesgo se ejecuta de 3 a 24 veces por año</v>
          </cell>
          <cell r="E3" t="str">
            <v>Económico: Entre 10 y 50 SMLMV</v>
          </cell>
          <cell r="N3" t="str">
            <v>Evitar</v>
          </cell>
          <cell r="O3" t="str">
            <v>NO</v>
          </cell>
          <cell r="Q3" t="str">
            <v>Probable: Al menos una vez en el ultimo año.</v>
          </cell>
          <cell r="AD3" t="str">
            <v>Reducir</v>
          </cell>
        </row>
        <row r="4">
          <cell r="B4" t="str">
            <v>Seguridad de la Información (Pérdida de la Integridad)</v>
          </cell>
          <cell r="D4" t="str">
            <v>Media: La actividad que conlleva el riesgo se ejecuta de 24 a 500 veces por año</v>
          </cell>
          <cell r="E4" t="str">
            <v>Económico: Entre 50 y 100 SMLMV</v>
          </cell>
          <cell r="N4" t="str">
            <v>Reducir (Transferir)</v>
          </cell>
          <cell r="Q4" t="str">
            <v>Posible: Al menos una vez en los últimos dos años.</v>
          </cell>
          <cell r="AD4" t="str">
            <v>Compartir</v>
          </cell>
        </row>
        <row r="5">
          <cell r="B5" t="str">
            <v>Seguridad de la Información (Pérdida de la Disponibilidad)</v>
          </cell>
          <cell r="D5" t="str">
            <v>Alta: La actividad que conlleva el riesgo se ejecuta mínimo 500 veces al año y máximo 5000 veces por año</v>
          </cell>
          <cell r="E5" t="str">
            <v>Económico: Entre 100 y 500 SMLMV</v>
          </cell>
          <cell r="N5" t="str">
            <v>Reducir (Mitigar)</v>
          </cell>
          <cell r="Q5" t="str">
            <v>Improbable: Al menos una vez en los últimos 5 años.</v>
          </cell>
        </row>
        <row r="6">
          <cell r="B6" t="str">
            <v>Estratégico</v>
          </cell>
          <cell r="D6" t="str">
            <v>Muy Alta: La actividad que conlleva el riesgo se ejecuta más de 5000 veces por año</v>
          </cell>
          <cell r="E6" t="str">
            <v>Económico: Mayor a 500 SMLMV</v>
          </cell>
          <cell r="Q6" t="str">
            <v>Rara vez: No se ha presentado en los últimos cinco años.</v>
          </cell>
        </row>
        <row r="7">
          <cell r="B7" t="str">
            <v>Trámites, OPAs y Consultas de Acceso a la Información Pública</v>
          </cell>
          <cell r="E7" t="str">
            <v>Reputacional: El riesgo afecta la imagen de alguna área de la organización</v>
          </cell>
        </row>
        <row r="8">
          <cell r="B8" t="str">
            <v>Corrupción</v>
          </cell>
          <cell r="E8" t="str">
            <v>Reputacional: El riesgo afecta la imagen de la entidad internamente, de conocimiento general, nivel interno, de junta directiva y accionistas y/o de proveedores</v>
          </cell>
        </row>
        <row r="9">
          <cell r="B9" t="str">
            <v>Lavado de Activos</v>
          </cell>
          <cell r="E9" t="str">
            <v>Reputacional: El riesgo afecta la imagen de la entidad con algunos usuarios de relevancia frente al logro de los objetivos</v>
          </cell>
        </row>
        <row r="10">
          <cell r="B10" t="str">
            <v>Financiación del Terrorismo</v>
          </cell>
          <cell r="E10" t="str">
            <v>Reputacional: El riesgo afecta la imagen de de la entidad con efecto publicitario sostenido a nivel de sector administrativo, nivel departamental o municipal</v>
          </cell>
        </row>
        <row r="11">
          <cell r="B11" t="str">
            <v>Fuga de Capital Intelectual</v>
          </cell>
          <cell r="E11" t="str">
            <v>Reputacional: El riesgo afecta la imagen de la entidad a nivel nacional, con efecto publicitarios sostenible a nivel país</v>
          </cell>
        </row>
      </sheetData>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 CONTRATACION SERV P"/>
      <sheetName val=" CONTRATACION SERV "/>
    </sheetNames>
    <sheetDataSet>
      <sheetData sheetId="0"/>
      <sheetData sheetId="1" refreshError="1"/>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 de trabajo- plane (2)"/>
      <sheetName val="talento Humano "/>
      <sheetName val="Prevesion rec Humano "/>
      <sheetName val="bienestar "/>
      <sheetName val="cpacitacion "/>
      <sheetName val="seguridad y sal (2)"/>
      <sheetName val="Plan de adquisicion "/>
      <sheetName val="archivo"/>
      <sheetName val="anticorrupcion "/>
      <sheetName val="COMUNICACION TIC 2025"/>
      <sheetName val="SEG PRIVACIDAD TIC 2025"/>
      <sheetName val="TRAT RIE SEG TIC 2025"/>
      <sheetName val="PETI 2025"/>
      <sheetName val="accion"/>
      <sheetName val="PUEAA"/>
      <sheetName val="PGIRASA"/>
      <sheetName val="PIGA"/>
      <sheetName val="PSMV"/>
      <sheetName val="RIESGO GESTION"/>
      <sheetName val="RIESGO CORRUPCION"/>
      <sheetName val="SEGUIMIENTO RC"/>
      <sheetName val="RIESGO INFORMACION"/>
      <sheetName val="pdm"/>
      <sheetName val="Lis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42">
          <cell r="B42" t="str">
            <v xml:space="preserve">POR EJECUTAR </v>
          </cell>
          <cell r="C42" t="str">
            <v xml:space="preserve">EJECUCIÓN MARZO </v>
          </cell>
        </row>
        <row r="43">
          <cell r="B43">
            <v>1</v>
          </cell>
          <cell r="C43">
            <v>0</v>
          </cell>
        </row>
      </sheetData>
      <sheetData sheetId="15"/>
      <sheetData sheetId="16"/>
      <sheetData sheetId="17"/>
      <sheetData sheetId="18"/>
      <sheetData sheetId="19"/>
      <sheetData sheetId="20"/>
      <sheetData sheetId="21"/>
      <sheetData sheetId="22"/>
      <sheetData sheetId="2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 de trabajo- plane (2)"/>
      <sheetName val="Prevesion rec Humano "/>
      <sheetName val="talento Humano "/>
      <sheetName val="cpacitacion "/>
      <sheetName val="bienestar "/>
      <sheetName val="seguridad y sal (2)"/>
      <sheetName val="Plan de adquisicion "/>
      <sheetName val="archivo"/>
      <sheetName val="anticorrupcion "/>
      <sheetName val="COMUNICACION TIC 2025"/>
      <sheetName val="PETI 2025"/>
      <sheetName val="TRAT RIE SEG TIC 2025"/>
      <sheetName val="SEG PRIVACIDAD TIC 2025"/>
      <sheetName val="accion"/>
      <sheetName val="PUEAA"/>
      <sheetName val="PSMV"/>
      <sheetName val="PGIRASA"/>
      <sheetName val="PIGA"/>
      <sheetName val="RIESGO GESTION"/>
      <sheetName val="RIESGO CORRUPCION"/>
      <sheetName val="SEGUIMIENTO RC"/>
      <sheetName val="RIESGO INFORMACION"/>
      <sheetName val="pdm"/>
      <sheetName val="Lis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32">
          <cell r="B32" t="str">
            <v xml:space="preserve">POR EJECUTAR </v>
          </cell>
          <cell r="C32" t="str">
            <v xml:space="preserve">EJECUCIÓN MARZO </v>
          </cell>
        </row>
        <row r="33">
          <cell r="B33">
            <v>0.80555555555555558</v>
          </cell>
          <cell r="C33">
            <v>0.19444444444444445</v>
          </cell>
        </row>
      </sheetData>
      <sheetData sheetId="16">
        <row r="20">
          <cell r="B20" t="str">
            <v xml:space="preserve">pendientes por ejecuatar </v>
          </cell>
          <cell r="C20" t="str">
            <v xml:space="preserve">EJECUCIÓN MARZO </v>
          </cell>
        </row>
        <row r="21">
          <cell r="B21">
            <v>0.75</v>
          </cell>
          <cell r="C21">
            <v>0.25</v>
          </cell>
        </row>
      </sheetData>
      <sheetData sheetId="17"/>
      <sheetData sheetId="18"/>
      <sheetData sheetId="19"/>
      <sheetData sheetId="20"/>
      <sheetData sheetId="21"/>
      <sheetData sheetId="22"/>
      <sheetData sheetId="23"/>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1D96923-07B3-4EFB-943F-6D75EC076256}" name="Tabla221742475267721021122482" displayName="Tabla221742475267721021122482" ref="C4:X17" totalsRowShown="0" headerRowDxfId="136" dataDxfId="134" headerRowBorderDxfId="135" tableBorderDxfId="133">
  <autoFilter ref="C4:X17" xr:uid="{413C30C2-F811-47D1-8817-43BA2EA58216}">
    <filterColumn colId="10">
      <filters>
        <filter val="ALTO"/>
      </filters>
    </filterColumn>
  </autoFilter>
  <tableColumns count="22">
    <tableColumn id="1" xr3:uid="{437A8C6E-AD6D-45A4-A494-1FED4CA21D35}" name="N°" dataDxfId="132"/>
    <tableColumn id="7" xr3:uid="{0176BDCB-9737-4FD1-B781-A22FF6A47E68}" name="PROCESO" dataDxfId="131"/>
    <tableColumn id="2" xr3:uid="{75747911-6DEE-4395-B66B-F265FAF071FA}" name="ACTIVIDAD" dataDxfId="130"/>
    <tableColumn id="5" xr3:uid="{F91D1C54-A930-4AE1-8E0B-800502B8A258}" name="RIESGO" dataDxfId="129"/>
    <tableColumn id="3" xr3:uid="{AEEBE55D-6787-41DA-AA24-EE3806EC7CC4}" name="CAUSA" dataDxfId="128"/>
    <tableColumn id="4" xr3:uid="{17D7E081-1417-435B-8E3F-16EB0B8A6A72}" name="CONSECUENCIA" dataDxfId="127"/>
    <tableColumn id="8" xr3:uid="{6E6D3384-C6B8-4564-8107-5361446F5A0E}" name="PROBABILIDAD %" dataDxfId="126" dataCellStyle="Porcentaje"/>
    <tableColumn id="9" xr3:uid="{73EB179F-2B27-43B2-9348-196A9D31D88A}" name="Columna1" dataDxfId="125">
      <calculatedColumnFormula>MATCH(Tabla221742475267721021122482[[#This Row],[PROBABILIDAD %]],$AC$8:$AC$11,0)</calculatedColumnFormula>
    </tableColumn>
    <tableColumn id="10" xr3:uid="{6F62F62B-ECC7-4E5D-967F-CC4678D10383}" name="IMPACTO" dataDxfId="124" dataCellStyle="Porcentaje"/>
    <tableColumn id="11" xr3:uid="{6DC13DAC-7D85-452E-957E-604ABA20351A}" name="Columna2" dataDxfId="123">
      <calculatedColumnFormula>MATCH(Tabla221742475267721021122482[[#This Row],[IMPACTO]],$T$5:$U$5,)</calculatedColumnFormula>
    </tableColumn>
    <tableColumn id="13" xr3:uid="{E30258B2-4E20-478D-A569-FFC0FE5C2C82}" name="ZONA RIESGO." dataDxfId="122">
      <calculatedColumnFormula>IF(OR(Tabla221742475267721021122482[[#This Row],[PROBABILIDAD %]]=0,Tabla221742475267721021122482[[#This Row],[IMPACTO]]=0),"",INDEX(Eduardo,J5,L5))</calculatedColumnFormula>
    </tableColumn>
    <tableColumn id="21" xr3:uid="{B23EE48B-0716-4B02-A7F3-ADB28FC0566D}" name="TRATAMIENTO" dataDxfId="121"/>
    <tableColumn id="20" xr3:uid="{AB717091-1478-44A7-8E13-B7CD832B8891}" name="PLAN DE ACCION " dataDxfId="120"/>
    <tableColumn id="19" xr3:uid="{7E3616DB-3A04-4BDE-8650-2E47233C5D76}" name="SOPORTE" dataDxfId="119"/>
    <tableColumn id="18" xr3:uid="{BE880F05-72E2-4480-A175-B67C79FEEBD7}" name="RESPONSABLE" dataDxfId="118"/>
    <tableColumn id="17" xr3:uid="{5BC8F4A4-0F3C-4E5B-B2B4-5CCAA6A187DD}" name="TIEMPO" dataDxfId="117"/>
    <tableColumn id="16" xr3:uid="{EDE837CE-5515-41A3-B88D-6820F9A0E4A8}" name="INDICADOR" dataDxfId="116"/>
    <tableColumn id="23" xr3:uid="{57DCAABB-2DFE-4186-98B1-76AD920AA6CF}" name="PROBABILIDAD %2" dataDxfId="115"/>
    <tableColumn id="24" xr3:uid="{6FA29883-05AA-4CCD-9F2B-A8D3C35931F6}" name="IMPACTO2" dataDxfId="114"/>
    <tableColumn id="25" xr3:uid="{4F6FD77D-A044-416D-ADCB-B36EBF82F72E}" name="ZONA RIESGO.2" dataDxfId="113"/>
    <tableColumn id="26" xr3:uid="{71AE3424-37E4-44E5-9061-3F5B097B7FF9}" name="OBSERVACION " dataDxfId="112"/>
    <tableColumn id="6" xr3:uid="{519B95F1-BC23-4263-BFE6-5916C2E3D0D0}" name="Columna3" dataDxfId="111"/>
  </tableColumns>
  <tableStyleInfo name="TableStyleMedium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795CE56-8F3F-4DDF-BD17-AEE5FA1717F6}" name="Tabla2217424752677210211224826" displayName="Tabla2217424752677210211224826" ref="B5:R18" totalsRowShown="0" headerRowDxfId="98" dataDxfId="96" headerRowBorderDxfId="97" tableBorderDxfId="95">
  <autoFilter ref="B5:R18" xr:uid="{413C30C2-F811-47D1-8817-43BA2EA58216}"/>
  <tableColumns count="17">
    <tableColumn id="1" xr3:uid="{91010EFC-D43F-419F-9871-C2C0B8A6DC87}" name="N°" dataDxfId="94"/>
    <tableColumn id="7" xr3:uid="{8389843D-1680-4CB5-8CBE-A77D4B0991A3}" name="PROCESO" dataDxfId="93"/>
    <tableColumn id="2" xr3:uid="{19DD6C64-1F82-4A13-9E21-55AA5070E776}" name="ACTIVIDAD" dataDxfId="92"/>
    <tableColumn id="5" xr3:uid="{6FAD2454-600E-4674-8E44-2C95D2ABB728}" name="RIESGO" dataDxfId="91"/>
    <tableColumn id="3" xr3:uid="{B84DAC7A-6667-4A3D-80B5-2FFDC5381A39}" name="CAUSA" dataDxfId="90"/>
    <tableColumn id="4" xr3:uid="{02474687-4EB0-477A-BD84-B60B763F908D}" name="CONSECUENCIA" dataDxfId="89"/>
    <tableColumn id="8" xr3:uid="{232707EA-928D-4558-9B66-B166C01A7469}" name="PROBABILIDAD %" dataDxfId="88" dataCellStyle="Porcentaje"/>
    <tableColumn id="9" xr3:uid="{AB909D7C-2E3A-4987-8E8A-EF5D0C3CCFFB}" name="Columna1" dataDxfId="87">
      <calculatedColumnFormula>MATCH(Tabla2217424752677210211224826[[#This Row],[PROBABILIDAD %]],$T$7:$T$11,0)</calculatedColumnFormula>
    </tableColumn>
    <tableColumn id="10" xr3:uid="{CEB804F4-D304-4FFE-83C7-AF89BEA801FC}" name="IMPACTO" dataDxfId="86" dataCellStyle="Porcentaje"/>
    <tableColumn id="11" xr3:uid="{0A1D1BDA-720A-4824-9F04-F211C671B1D4}" name="Columna2" dataDxfId="85">
      <calculatedColumnFormula>MATCH(Tabla2217424752677210211224826[[#This Row],[IMPACTO]],$AD$6:$AH$6,)</calculatedColumnFormula>
    </tableColumn>
    <tableColumn id="13" xr3:uid="{16A6A6AD-7CF7-429B-877A-7629354D9443}" name="ZONA RIESGO." dataDxfId="84">
      <calculatedColumnFormula>IF(OR(Tabla2217424752677210211224826[[#This Row],[PROBABILIDAD %]]=0,Tabla2217424752677210211224826[[#This Row],[IMPACTO]]=0),"",INDEX(Eduardo,I6,K6))</calculatedColumnFormula>
    </tableColumn>
    <tableColumn id="21" xr3:uid="{0E40B221-2128-4D1C-9340-CB4A0767A92C}" name="TRATAMIENTO" dataDxfId="83"/>
    <tableColumn id="20" xr3:uid="{5E99F9F8-36DF-4C13-8728-9AA93E62A84A}" name="PLAN DE ACCION " dataDxfId="82"/>
    <tableColumn id="19" xr3:uid="{004A3371-EEC4-4461-9AD9-EFE890E4BE24}" name="SOPORTE" dataDxfId="81"/>
    <tableColumn id="18" xr3:uid="{BDAC6A05-F4F7-482F-BA59-DB588DC4F42D}" name="RESPONSABLE" dataDxfId="80"/>
    <tableColumn id="17" xr3:uid="{DD311180-3210-4AD6-BDB4-6D14DCDD45DC}" name="TIEMPO" dataDxfId="79"/>
    <tableColumn id="16" xr3:uid="{1CEB3B2F-737F-4DB2-8AC1-976C3E308BD6}" name="INDICADOR" dataDxfId="78"/>
  </tableColumns>
  <tableStyleInfo name="TableStyleMedium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86D0BD52-2657-42CA-9456-09CCB6E4F844}" name="Tabla22174247526772102112248235" displayName="Tabla22174247526772102112248235" ref="B12:T26" totalsRowShown="0" headerRowDxfId="65" dataDxfId="63" headerRowBorderDxfId="64" tableBorderDxfId="62">
  <autoFilter ref="B12:T26" xr:uid="{413C30C2-F811-47D1-8817-43BA2EA58216}"/>
  <tableColumns count="19">
    <tableColumn id="1" xr3:uid="{81A9B687-C4E7-4FE2-B7AA-CFFE14F283C8}" name="No." dataDxfId="61"/>
    <tableColumn id="7" xr3:uid="{4A51C045-C476-48F9-AD4D-266CFDCC2850}" name="PROBABILIDAD %.3" dataDxfId="60" dataCellStyle="Porcentaje"/>
    <tableColumn id="2" xr3:uid="{73420525-607D-4877-BF0E-97C4AFCEDE9F}" name="Columna13" dataDxfId="59">
      <calculatedColumnFormula>MATCH(Tabla22174247526772102112248235[[#This Row],[PROBABILIDAD %.3]],$V$14:$V$18,0)</calculatedColumnFormula>
    </tableColumn>
    <tableColumn id="5" xr3:uid="{04A087D1-9985-4867-A7AE-1F878AD1BE07}" name="IMPACTO.3" dataDxfId="58" dataCellStyle="Porcentaje"/>
    <tableColumn id="3" xr3:uid="{DFE793E7-13F5-4D7E-9251-82FD3079537C}" name="Columna25" dataDxfId="57">
      <calculatedColumnFormula>MATCH(Tabla22174247526772102112248235[[#This Row],[IMPACTO.3]],$W$13:$AA$13,)</calculatedColumnFormula>
    </tableColumn>
    <tableColumn id="4" xr3:uid="{314B136F-3E20-4350-9A5D-E5729E03D0CA}" name="ZONA DE RIESGO.2" dataDxfId="56">
      <calculatedColumnFormula>IF(OR(Tabla22174247526772102112248235[[#This Row],[PROBABILIDAD %.3]]=0,Tabla22174247526772102112248235[[#This Row],[IMPACTO.3]]=0),"",INDEX(Eduardo,D13,F13))</calculatedColumnFormula>
    </tableColumn>
    <tableColumn id="6" xr3:uid="{16F46F3C-5920-4865-9017-F6ECDAE2A4B3}" name="OBSERVACION" dataDxfId="55" dataCellStyle="Porcentaje"/>
    <tableColumn id="8" xr3:uid="{76E0C332-04F6-4AAE-8182-14933C17C46D}" name="PROBABILIDAD %.32" dataDxfId="54" dataCellStyle="Porcentaje"/>
    <tableColumn id="9" xr3:uid="{7B1C5BC1-3BA7-416B-A7A4-8BDEEA6B4171}" name="Columna134" dataDxfId="53">
      <calculatedColumnFormula>MATCH(Tabla22174247526772102112248235[[#This Row],[PROBABILIDAD %.32]],$V$14:$V$18,0)</calculatedColumnFormula>
    </tableColumn>
    <tableColumn id="10" xr3:uid="{62061B98-71DC-49CE-B58D-E1CF3B2762E5}" name="IMPACTO.5" dataDxfId="52" dataCellStyle="Porcentaje"/>
    <tableColumn id="11" xr3:uid="{520C4D94-BA86-45C0-8B5A-691C9193A729}" name="Columna256" dataDxfId="51">
      <calculatedColumnFormula>MATCH(Tabla22174247526772102112248235[[#This Row],[IMPACTO.5]],$W$13:$AA$13,)</calculatedColumnFormula>
    </tableColumn>
    <tableColumn id="13" xr3:uid="{0E42077A-C373-40C6-8E89-838CD229D0E0}" name="ZONA DE RIESGO.27" dataDxfId="50">
      <calculatedColumnFormula>IF(OR(Tabla22174247526772102112248235[[#This Row],[PROBABILIDAD %.32]]=0,Tabla22174247526772102112248235[[#This Row],[IMPACTO.5]]=0),"",INDEX(Eduardo,J13,L13))</calculatedColumnFormula>
    </tableColumn>
    <tableColumn id="12" xr3:uid="{9964F76E-520A-4CFF-B313-F3E5E4DAB452}" name="OBSERVACION2" dataDxfId="49" dataCellStyle="Porcentaje"/>
    <tableColumn id="21" xr3:uid="{27E1DFB9-2891-463C-B771-279A919776A4}" name="PROBABILIDAD %.4" dataDxfId="48" dataCellStyle="Porcentaje"/>
    <tableColumn id="20" xr3:uid="{7756B37D-6BA9-44C7-A040-C4E58AD88FB7}" name="Columna135" dataDxfId="47">
      <calculatedColumnFormula>MATCH(Tabla22174247526772102112248235[[#This Row],[PROBABILIDAD %.4]],$V$14:$V$18,0)</calculatedColumnFormula>
    </tableColumn>
    <tableColumn id="19" xr3:uid="{1CDB71F5-AD89-4060-BE3D-F8519DCDF402}" name="IMPACTO.6" dataDxfId="46" dataCellStyle="Porcentaje"/>
    <tableColumn id="18" xr3:uid="{D08120F5-97C9-4954-8D4E-0096E8B0709D}" name="Columna257" dataDxfId="45">
      <calculatedColumnFormula>MATCH(Tabla22174247526772102112248235[[#This Row],[IMPACTO.6]],$W$13:$AA$13,)</calculatedColumnFormula>
    </tableColumn>
    <tableColumn id="17" xr3:uid="{4D8B552F-9950-405A-A040-197446E475DC}" name="ZONA DE RIESGO.28" dataDxfId="44">
      <calculatedColumnFormula>IF(OR(Tabla22174247526772102112248235[[#This Row],[PROBABILIDAD %.4]]=0,Tabla22174247526772102112248235[[#This Row],[IMPACTO.6]]=0),"",INDEX(Eduardo,P13,R13))</calculatedColumnFormula>
    </tableColumn>
    <tableColumn id="15" xr3:uid="{758FC0F4-3AB7-4FF9-8493-1F7DBFCDEA61}" name="OBSERVACION3" dataDxfId="43" dataCellStyle="Porcentaje"/>
  </tableColumns>
  <tableStyleInfo name="TableStyleMedium16"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empitalito.gov.co/es/plan-de-compras/" TargetMode="External"/><Relationship Id="rId1" Type="http://schemas.openxmlformats.org/officeDocument/2006/relationships/hyperlink" Target="https://empitalito.gov.co/es/plan-de-compras/" TargetMode="External"/><Relationship Id="rId4"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14.bin"/><Relationship Id="rId1" Type="http://schemas.openxmlformats.org/officeDocument/2006/relationships/hyperlink" Target="https://empitalito.gov.co/es/plan-de-compras/" TargetMode="Externa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9.xml"/><Relationship Id="rId1" Type="http://schemas.openxmlformats.org/officeDocument/2006/relationships/printerSettings" Target="../printerSettings/printerSettings19.bin"/><Relationship Id="rId6" Type="http://schemas.openxmlformats.org/officeDocument/2006/relationships/comments" Target="../comments1.xml"/><Relationship Id="rId5" Type="http://schemas.openxmlformats.org/officeDocument/2006/relationships/table" Target="../tables/table1.xml"/><Relationship Id="rId4" Type="http://schemas.openxmlformats.org/officeDocument/2006/relationships/vmlDrawing" Target="../drawings/vmlDrawing2.v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0.xml"/><Relationship Id="rId1" Type="http://schemas.openxmlformats.org/officeDocument/2006/relationships/printerSettings" Target="../printerSettings/printerSettings20.bin"/><Relationship Id="rId6" Type="http://schemas.openxmlformats.org/officeDocument/2006/relationships/comments" Target="../comments2.xml"/><Relationship Id="rId5" Type="http://schemas.openxmlformats.org/officeDocument/2006/relationships/table" Target="../tables/table2.xml"/><Relationship Id="rId4" Type="http://schemas.openxmlformats.org/officeDocument/2006/relationships/vmlDrawing" Target="../drawings/vmlDrawing4.v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21.xml"/><Relationship Id="rId1" Type="http://schemas.openxmlformats.org/officeDocument/2006/relationships/printerSettings" Target="../printerSettings/printerSettings21.bin"/><Relationship Id="rId6" Type="http://schemas.openxmlformats.org/officeDocument/2006/relationships/comments" Target="../comments3.xml"/><Relationship Id="rId5" Type="http://schemas.openxmlformats.org/officeDocument/2006/relationships/table" Target="../tables/table3.xml"/><Relationship Id="rId4" Type="http://schemas.openxmlformats.org/officeDocument/2006/relationships/vmlDrawing" Target="../drawings/vmlDrawing6.v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22.xml"/><Relationship Id="rId1" Type="http://schemas.openxmlformats.org/officeDocument/2006/relationships/printerSettings" Target="../printerSettings/printerSettings22.bin"/><Relationship Id="rId4" Type="http://schemas.openxmlformats.org/officeDocument/2006/relationships/comments" Target="../comments4.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2"/>
  <sheetViews>
    <sheetView zoomScale="93" zoomScaleNormal="93" workbookViewId="0">
      <selection activeCell="M25" sqref="M25"/>
    </sheetView>
  </sheetViews>
  <sheetFormatPr baseColWidth="10" defaultRowHeight="15" x14ac:dyDescent="0.25"/>
  <cols>
    <col min="1" max="1" width="7" style="29" customWidth="1"/>
    <col min="2" max="2" width="38.28515625" style="30" customWidth="1"/>
    <col min="3" max="3" width="17" style="29" hidden="1" customWidth="1"/>
    <col min="4" max="4" width="8.85546875" style="29" customWidth="1"/>
    <col min="5" max="5" width="10.7109375" style="31" hidden="1" customWidth="1"/>
    <col min="6" max="6" width="9.28515625" style="31" customWidth="1"/>
    <col min="7" max="7" width="10.7109375" style="31" hidden="1" customWidth="1"/>
    <col min="8" max="8" width="10.140625" style="31" customWidth="1"/>
    <col min="9" max="9" width="10.7109375" style="31" hidden="1" customWidth="1"/>
    <col min="10" max="10" width="10" style="31" customWidth="1"/>
  </cols>
  <sheetData>
    <row r="1" spans="1:15" ht="45.75" customHeight="1" x14ac:dyDescent="0.25">
      <c r="A1" s="551" t="s">
        <v>150</v>
      </c>
      <c r="B1" s="552"/>
      <c r="C1" s="552"/>
      <c r="D1" s="552"/>
      <c r="E1" s="552"/>
      <c r="F1" s="552"/>
      <c r="G1" s="552"/>
      <c r="H1" s="552"/>
      <c r="I1" s="552"/>
      <c r="J1" s="553"/>
    </row>
    <row r="2" spans="1:15" ht="15.75" x14ac:dyDescent="0.25">
      <c r="A2" s="554" t="s">
        <v>151</v>
      </c>
      <c r="B2" s="554" t="s">
        <v>152</v>
      </c>
      <c r="C2" s="551" t="s">
        <v>153</v>
      </c>
      <c r="D2" s="552"/>
      <c r="E2" s="552"/>
      <c r="F2" s="552"/>
      <c r="G2" s="552"/>
      <c r="H2" s="552"/>
      <c r="I2" s="552"/>
      <c r="J2" s="553"/>
      <c r="O2" s="332"/>
    </row>
    <row r="3" spans="1:15" ht="23.25" customHeight="1" x14ac:dyDescent="0.25">
      <c r="A3" s="555"/>
      <c r="B3" s="556"/>
      <c r="C3" s="557">
        <v>45747</v>
      </c>
      <c r="D3" s="558"/>
      <c r="E3" s="557">
        <v>45838</v>
      </c>
      <c r="F3" s="558"/>
      <c r="G3" s="557">
        <v>45930</v>
      </c>
      <c r="H3" s="558"/>
      <c r="I3" s="557">
        <v>46021</v>
      </c>
      <c r="J3" s="558"/>
    </row>
    <row r="4" spans="1:15" x14ac:dyDescent="0.25">
      <c r="A4" s="380">
        <v>1</v>
      </c>
      <c r="B4" s="380" t="s">
        <v>39</v>
      </c>
      <c r="C4" s="464">
        <v>45806</v>
      </c>
      <c r="D4" s="465">
        <v>0.5</v>
      </c>
      <c r="E4" s="465">
        <v>0.5</v>
      </c>
      <c r="F4" s="465">
        <v>0.5</v>
      </c>
      <c r="G4" s="464">
        <v>45937</v>
      </c>
      <c r="H4" s="465">
        <v>1</v>
      </c>
      <c r="I4" s="466">
        <v>46017</v>
      </c>
      <c r="J4" s="465">
        <v>1</v>
      </c>
    </row>
    <row r="5" spans="1:15" x14ac:dyDescent="0.25">
      <c r="A5" s="380">
        <v>2</v>
      </c>
      <c r="B5" s="380" t="s">
        <v>40</v>
      </c>
      <c r="C5" s="464">
        <v>45806</v>
      </c>
      <c r="D5" s="465">
        <v>0.25</v>
      </c>
      <c r="E5" s="465">
        <v>45845</v>
      </c>
      <c r="F5" s="465">
        <v>0.5</v>
      </c>
      <c r="G5" s="464">
        <v>45937</v>
      </c>
      <c r="H5" s="465">
        <v>0.75</v>
      </c>
      <c r="I5" s="466">
        <v>46017</v>
      </c>
      <c r="J5" s="465">
        <v>1</v>
      </c>
    </row>
    <row r="6" spans="1:15" x14ac:dyDescent="0.25">
      <c r="A6" s="380">
        <v>3</v>
      </c>
      <c r="B6" s="380" t="s">
        <v>41</v>
      </c>
      <c r="C6" s="464">
        <v>45806</v>
      </c>
      <c r="D6" s="465">
        <v>0.33</v>
      </c>
      <c r="E6" s="465">
        <v>45845</v>
      </c>
      <c r="F6" s="465">
        <v>0.5</v>
      </c>
      <c r="G6" s="464">
        <v>45937</v>
      </c>
      <c r="H6" s="465">
        <v>0.65</v>
      </c>
      <c r="I6" s="466">
        <v>46017</v>
      </c>
      <c r="J6" s="465">
        <v>1</v>
      </c>
    </row>
    <row r="7" spans="1:15" x14ac:dyDescent="0.25">
      <c r="A7" s="380">
        <v>4</v>
      </c>
      <c r="B7" s="380" t="s">
        <v>42</v>
      </c>
      <c r="C7" s="464">
        <v>45806</v>
      </c>
      <c r="D7" s="465">
        <v>0.13</v>
      </c>
      <c r="E7" s="465">
        <v>45845</v>
      </c>
      <c r="F7" s="465">
        <v>0.35</v>
      </c>
      <c r="G7" s="464">
        <v>45937</v>
      </c>
      <c r="H7" s="465">
        <v>0.72</v>
      </c>
      <c r="I7" s="466">
        <v>46017</v>
      </c>
      <c r="J7" s="465">
        <v>1</v>
      </c>
    </row>
    <row r="8" spans="1:15" x14ac:dyDescent="0.25">
      <c r="A8" s="380">
        <v>5</v>
      </c>
      <c r="B8" s="380" t="s">
        <v>43</v>
      </c>
      <c r="C8" s="464">
        <v>45806</v>
      </c>
      <c r="D8" s="465">
        <v>0.23</v>
      </c>
      <c r="E8" s="465">
        <v>45845</v>
      </c>
      <c r="F8" s="465">
        <v>0.49</v>
      </c>
      <c r="G8" s="464">
        <v>45937</v>
      </c>
      <c r="H8" s="465">
        <v>0.69</v>
      </c>
      <c r="I8" s="466">
        <v>46017</v>
      </c>
      <c r="J8" s="465">
        <v>1</v>
      </c>
    </row>
    <row r="9" spans="1:15" ht="25.5" x14ac:dyDescent="0.25">
      <c r="A9" s="380">
        <v>6</v>
      </c>
      <c r="B9" s="380" t="s">
        <v>44</v>
      </c>
      <c r="C9" s="464">
        <v>45806</v>
      </c>
      <c r="D9" s="465">
        <v>0.4</v>
      </c>
      <c r="E9" s="465">
        <v>45845</v>
      </c>
      <c r="F9" s="465">
        <v>0.56000000000000005</v>
      </c>
      <c r="G9" s="464">
        <v>45937</v>
      </c>
      <c r="H9" s="465">
        <v>0.69</v>
      </c>
      <c r="I9" s="466">
        <v>46017</v>
      </c>
      <c r="J9" s="479">
        <v>0.98</v>
      </c>
    </row>
    <row r="10" spans="1:15" x14ac:dyDescent="0.25">
      <c r="A10" s="380">
        <v>7</v>
      </c>
      <c r="B10" s="380" t="s">
        <v>45</v>
      </c>
      <c r="C10" s="464">
        <v>45806</v>
      </c>
      <c r="D10" s="465">
        <v>0.33</v>
      </c>
      <c r="E10" s="465">
        <v>45845</v>
      </c>
      <c r="F10" s="465">
        <v>0.33</v>
      </c>
      <c r="G10" s="464">
        <v>45937</v>
      </c>
      <c r="H10" s="465">
        <v>0.5</v>
      </c>
      <c r="I10" s="466">
        <v>46017</v>
      </c>
      <c r="J10" s="479">
        <v>0.89</v>
      </c>
    </row>
    <row r="11" spans="1:15" x14ac:dyDescent="0.25">
      <c r="A11" s="380">
        <v>8</v>
      </c>
      <c r="B11" s="380" t="s">
        <v>46</v>
      </c>
      <c r="C11" s="464">
        <v>45806</v>
      </c>
      <c r="D11" s="465">
        <v>0.25</v>
      </c>
      <c r="E11" s="465">
        <v>45845</v>
      </c>
      <c r="F11" s="465">
        <v>0.46</v>
      </c>
      <c r="G11" s="464">
        <v>45937</v>
      </c>
      <c r="H11" s="465">
        <v>0.79</v>
      </c>
      <c r="I11" s="466">
        <v>46017</v>
      </c>
      <c r="J11" s="479">
        <v>0.99</v>
      </c>
    </row>
    <row r="12" spans="1:15" ht="38.25" customHeight="1" x14ac:dyDescent="0.25">
      <c r="A12" s="380">
        <v>9</v>
      </c>
      <c r="B12" s="380" t="s">
        <v>1056</v>
      </c>
      <c r="C12" s="464">
        <v>45806</v>
      </c>
      <c r="D12" s="465">
        <v>0.14000000000000001</v>
      </c>
      <c r="E12" s="465">
        <v>45845</v>
      </c>
      <c r="F12" s="465">
        <v>0.42</v>
      </c>
      <c r="G12" s="464">
        <v>45937</v>
      </c>
      <c r="H12" s="465">
        <v>0.72</v>
      </c>
      <c r="I12" s="466">
        <v>46017</v>
      </c>
      <c r="J12" s="479">
        <v>1</v>
      </c>
    </row>
    <row r="13" spans="1:15" ht="25.5" x14ac:dyDescent="0.25">
      <c r="A13" s="380">
        <v>10</v>
      </c>
      <c r="B13" s="380" t="s">
        <v>47</v>
      </c>
      <c r="C13" s="464">
        <v>45806</v>
      </c>
      <c r="D13" s="465">
        <v>0.33</v>
      </c>
      <c r="E13" s="465">
        <v>45845</v>
      </c>
      <c r="F13" s="465">
        <v>0.51</v>
      </c>
      <c r="G13" s="464">
        <v>45937</v>
      </c>
      <c r="H13" s="465">
        <v>1</v>
      </c>
      <c r="I13" s="465">
        <v>1</v>
      </c>
      <c r="J13" s="465">
        <v>1</v>
      </c>
    </row>
    <row r="14" spans="1:15" ht="25.5" x14ac:dyDescent="0.25">
      <c r="A14" s="380">
        <v>11</v>
      </c>
      <c r="B14" s="380" t="s">
        <v>48</v>
      </c>
      <c r="C14" s="464">
        <v>45806</v>
      </c>
      <c r="D14" s="465">
        <v>0.38</v>
      </c>
      <c r="E14" s="465">
        <v>45845</v>
      </c>
      <c r="F14" s="465">
        <v>0.38</v>
      </c>
      <c r="G14" s="464">
        <v>45937</v>
      </c>
      <c r="H14" s="465">
        <v>0.5</v>
      </c>
      <c r="I14" s="466">
        <v>46017</v>
      </c>
      <c r="J14" s="465">
        <v>1</v>
      </c>
    </row>
    <row r="15" spans="1:15" ht="35.25" customHeight="1" x14ac:dyDescent="0.25">
      <c r="A15" s="380">
        <v>12</v>
      </c>
      <c r="B15" s="380" t="s">
        <v>49</v>
      </c>
      <c r="C15" s="464">
        <v>45806</v>
      </c>
      <c r="D15" s="465">
        <v>0.19</v>
      </c>
      <c r="E15" s="465">
        <v>45845</v>
      </c>
      <c r="F15" s="465">
        <v>0.59</v>
      </c>
      <c r="G15" s="464">
        <v>45937</v>
      </c>
      <c r="H15" s="465">
        <v>0.75</v>
      </c>
      <c r="I15" s="466">
        <v>46017</v>
      </c>
      <c r="J15" s="465">
        <v>1</v>
      </c>
    </row>
    <row r="16" spans="1:15" ht="35.25" customHeight="1" x14ac:dyDescent="0.25">
      <c r="A16" s="380">
        <v>13</v>
      </c>
      <c r="B16" s="380" t="s">
        <v>617</v>
      </c>
      <c r="C16" s="464">
        <v>45806</v>
      </c>
      <c r="D16" s="465">
        <v>0.3</v>
      </c>
      <c r="E16" s="465">
        <v>45845</v>
      </c>
      <c r="F16" s="465">
        <v>0.45</v>
      </c>
      <c r="G16" s="464">
        <v>45937</v>
      </c>
      <c r="H16" s="465">
        <v>0.85</v>
      </c>
      <c r="I16" s="466">
        <v>46017</v>
      </c>
      <c r="J16" s="465">
        <v>1</v>
      </c>
    </row>
    <row r="17" spans="1:10" x14ac:dyDescent="0.25">
      <c r="A17" s="380">
        <v>14</v>
      </c>
      <c r="B17" s="380" t="s">
        <v>50</v>
      </c>
      <c r="C17" s="464">
        <v>45806</v>
      </c>
      <c r="D17" s="465">
        <v>1</v>
      </c>
      <c r="E17" s="465">
        <v>1</v>
      </c>
      <c r="F17" s="465">
        <v>1</v>
      </c>
      <c r="G17" s="464">
        <v>45937</v>
      </c>
      <c r="H17" s="465">
        <v>1</v>
      </c>
      <c r="I17" s="466">
        <v>46017</v>
      </c>
      <c r="J17" s="465">
        <v>1</v>
      </c>
    </row>
    <row r="18" spans="1:10" x14ac:dyDescent="0.25">
      <c r="A18" s="380">
        <v>15</v>
      </c>
      <c r="B18" s="382" t="s">
        <v>1136</v>
      </c>
      <c r="C18" s="464">
        <v>45806</v>
      </c>
      <c r="D18" s="465">
        <v>0.19</v>
      </c>
      <c r="E18" s="465">
        <v>45845</v>
      </c>
      <c r="F18" s="465">
        <v>0.37</v>
      </c>
      <c r="G18" s="464">
        <v>45937</v>
      </c>
      <c r="H18" s="465">
        <v>0.5</v>
      </c>
      <c r="I18" s="466">
        <v>46017</v>
      </c>
      <c r="J18" s="537">
        <v>0.84</v>
      </c>
    </row>
    <row r="19" spans="1:10" x14ac:dyDescent="0.25">
      <c r="A19" s="380">
        <v>16</v>
      </c>
      <c r="B19" s="382" t="s">
        <v>1137</v>
      </c>
      <c r="C19" s="464">
        <v>45806</v>
      </c>
      <c r="D19" s="465">
        <v>0.25</v>
      </c>
      <c r="E19" s="465">
        <v>45845</v>
      </c>
      <c r="F19" s="465">
        <v>0.67</v>
      </c>
      <c r="G19" s="464">
        <v>45937</v>
      </c>
      <c r="H19" s="465">
        <v>0.71</v>
      </c>
      <c r="I19" s="466">
        <v>46017</v>
      </c>
      <c r="J19" s="537">
        <v>1</v>
      </c>
    </row>
    <row r="20" spans="1:10" x14ac:dyDescent="0.25">
      <c r="A20" s="380">
        <v>17</v>
      </c>
      <c r="B20" s="382" t="s">
        <v>1138</v>
      </c>
      <c r="C20" s="464">
        <v>45806</v>
      </c>
      <c r="D20" s="465">
        <v>0</v>
      </c>
      <c r="E20" s="465">
        <v>45845</v>
      </c>
      <c r="F20" s="465">
        <v>0.25</v>
      </c>
      <c r="G20" s="464">
        <v>45937</v>
      </c>
      <c r="H20" s="465">
        <v>0.54</v>
      </c>
      <c r="I20" s="466">
        <v>46017</v>
      </c>
      <c r="J20" s="537">
        <v>1</v>
      </c>
    </row>
    <row r="21" spans="1:10" x14ac:dyDescent="0.25">
      <c r="A21" s="380">
        <v>18</v>
      </c>
      <c r="B21" s="382" t="s">
        <v>1422</v>
      </c>
      <c r="C21" s="464"/>
      <c r="D21" s="465">
        <v>0</v>
      </c>
      <c r="E21" s="465"/>
      <c r="F21" s="465">
        <v>0</v>
      </c>
      <c r="G21" s="464"/>
      <c r="H21" s="465">
        <v>0</v>
      </c>
      <c r="I21" s="466"/>
      <c r="J21" s="537">
        <v>0.78</v>
      </c>
    </row>
    <row r="22" spans="1:10" x14ac:dyDescent="0.25">
      <c r="A22" s="380">
        <v>19</v>
      </c>
      <c r="B22" s="467" t="s">
        <v>603</v>
      </c>
      <c r="C22" s="464">
        <v>45806</v>
      </c>
      <c r="D22" s="465">
        <v>0.5</v>
      </c>
      <c r="E22" s="465">
        <v>45845</v>
      </c>
      <c r="F22" s="465">
        <v>0.59</v>
      </c>
      <c r="G22" s="464">
        <v>45937</v>
      </c>
      <c r="H22" s="465">
        <v>0.79</v>
      </c>
      <c r="I22" s="466">
        <v>46017</v>
      </c>
      <c r="J22" s="479">
        <v>0.99</v>
      </c>
    </row>
  </sheetData>
  <mergeCells count="8">
    <mergeCell ref="A1:J1"/>
    <mergeCell ref="A2:A3"/>
    <mergeCell ref="B2:B3"/>
    <mergeCell ref="C2:J2"/>
    <mergeCell ref="C3:D3"/>
    <mergeCell ref="E3:F3"/>
    <mergeCell ref="G3:H3"/>
    <mergeCell ref="I3:J3"/>
  </mergeCells>
  <conditionalFormatting sqref="H4">
    <cfRule type="cellIs" dxfId="487" priority="64" operator="equal">
      <formula>1</formula>
    </cfRule>
    <cfRule type="cellIs" dxfId="486" priority="65" operator="between">
      <formula>0.31</formula>
      <formula>0.9</formula>
    </cfRule>
    <cfRule type="cellIs" dxfId="485" priority="66" operator="between">
      <formula>0</formula>
      <formula>0.3</formula>
    </cfRule>
  </conditionalFormatting>
  <conditionalFormatting sqref="J4:J7">
    <cfRule type="cellIs" dxfId="484" priority="61" operator="equal">
      <formula>1</formula>
    </cfRule>
    <cfRule type="cellIs" dxfId="483" priority="62" operator="between">
      <formula>0.31</formula>
      <formula>0.9</formula>
    </cfRule>
    <cfRule type="cellIs" dxfId="482" priority="63" operator="between">
      <formula>0</formula>
      <formula>0.3</formula>
    </cfRule>
  </conditionalFormatting>
  <conditionalFormatting sqref="H5:H22 I13:J13 J14">
    <cfRule type="cellIs" dxfId="481" priority="58" operator="equal">
      <formula>1</formula>
    </cfRule>
    <cfRule type="cellIs" dxfId="480" priority="59" operator="between">
      <formula>0.31</formula>
      <formula>0.9</formula>
    </cfRule>
    <cfRule type="cellIs" dxfId="479" priority="60" operator="between">
      <formula>0</formula>
      <formula>0.3</formula>
    </cfRule>
  </conditionalFormatting>
  <conditionalFormatting sqref="D4:F16 D18:F22">
    <cfRule type="cellIs" dxfId="478" priority="55" operator="equal">
      <formula>1</formula>
    </cfRule>
    <cfRule type="cellIs" dxfId="477" priority="56" operator="between">
      <formula>0.31</formula>
      <formula>0.9</formula>
    </cfRule>
    <cfRule type="cellIs" dxfId="476" priority="57" operator="between">
      <formula>0</formula>
      <formula>0.3</formula>
    </cfRule>
  </conditionalFormatting>
  <conditionalFormatting sqref="D17:F17">
    <cfRule type="cellIs" dxfId="475" priority="52" operator="equal">
      <formula>1</formula>
    </cfRule>
    <cfRule type="cellIs" dxfId="474" priority="53" operator="between">
      <formula>0.31</formula>
      <formula>0.9</formula>
    </cfRule>
    <cfRule type="cellIs" dxfId="473" priority="54" operator="between">
      <formula>0</formula>
      <formula>0.3</formula>
    </cfRule>
  </conditionalFormatting>
  <conditionalFormatting sqref="J16:J17">
    <cfRule type="cellIs" dxfId="472" priority="46" operator="equal">
      <formula>1</formula>
    </cfRule>
    <cfRule type="cellIs" dxfId="471" priority="47" operator="between">
      <formula>0.31</formula>
      <formula>0.9</formula>
    </cfRule>
    <cfRule type="cellIs" dxfId="470" priority="48" operator="between">
      <formula>0</formula>
      <formula>0.3</formula>
    </cfRule>
  </conditionalFormatting>
  <conditionalFormatting sqref="J15">
    <cfRule type="cellIs" dxfId="469" priority="43" operator="equal">
      <formula>1</formula>
    </cfRule>
    <cfRule type="cellIs" dxfId="468" priority="44" operator="between">
      <formula>0.31</formula>
      <formula>0.9</formula>
    </cfRule>
    <cfRule type="cellIs" dxfId="467" priority="45" operator="between">
      <formula>0</formula>
      <formula>0.3</formula>
    </cfRule>
  </conditionalFormatting>
  <conditionalFormatting sqref="J9">
    <cfRule type="cellIs" dxfId="466" priority="37" operator="equal">
      <formula>1</formula>
    </cfRule>
    <cfRule type="cellIs" dxfId="465" priority="38" operator="between">
      <formula>0.31</formula>
      <formula>0.9</formula>
    </cfRule>
    <cfRule type="cellIs" dxfId="464" priority="39" operator="between">
      <formula>0</formula>
      <formula>0.3</formula>
    </cfRule>
  </conditionalFormatting>
  <conditionalFormatting sqref="J8">
    <cfRule type="cellIs" dxfId="463" priority="31" operator="equal">
      <formula>1</formula>
    </cfRule>
    <cfRule type="cellIs" dxfId="462" priority="32" operator="between">
      <formula>0.31</formula>
      <formula>0.9</formula>
    </cfRule>
    <cfRule type="cellIs" dxfId="461" priority="33" operator="between">
      <formula>0</formula>
      <formula>0.3</formula>
    </cfRule>
  </conditionalFormatting>
  <conditionalFormatting sqref="J22">
    <cfRule type="cellIs" dxfId="460" priority="25" operator="equal">
      <formula>1</formula>
    </cfRule>
    <cfRule type="cellIs" dxfId="459" priority="26" operator="between">
      <formula>0.31</formula>
      <formula>0.9</formula>
    </cfRule>
    <cfRule type="cellIs" dxfId="458" priority="27" operator="between">
      <formula>0</formula>
      <formula>0.3</formula>
    </cfRule>
  </conditionalFormatting>
  <conditionalFormatting sqref="J20">
    <cfRule type="cellIs" dxfId="457" priority="22" operator="equal">
      <formula>1</formula>
    </cfRule>
    <cfRule type="cellIs" dxfId="456" priority="23" operator="between">
      <formula>0.31</formula>
      <formula>0.9</formula>
    </cfRule>
    <cfRule type="cellIs" dxfId="455" priority="24" operator="between">
      <formula>0</formula>
      <formula>0.3</formula>
    </cfRule>
  </conditionalFormatting>
  <conditionalFormatting sqref="J21">
    <cfRule type="cellIs" dxfId="454" priority="19" operator="equal">
      <formula>1</formula>
    </cfRule>
    <cfRule type="cellIs" dxfId="453" priority="20" operator="between">
      <formula>0.31</formula>
      <formula>0.9</formula>
    </cfRule>
    <cfRule type="cellIs" dxfId="452" priority="21" operator="between">
      <formula>0</formula>
      <formula>0.3</formula>
    </cfRule>
  </conditionalFormatting>
  <conditionalFormatting sqref="J19">
    <cfRule type="cellIs" dxfId="451" priority="13" operator="equal">
      <formula>1</formula>
    </cfRule>
    <cfRule type="cellIs" dxfId="450" priority="14" operator="between">
      <formula>0.31</formula>
      <formula>0.9</formula>
    </cfRule>
    <cfRule type="cellIs" dxfId="449" priority="15" operator="between">
      <formula>0</formula>
      <formula>0.3</formula>
    </cfRule>
  </conditionalFormatting>
  <conditionalFormatting sqref="J11">
    <cfRule type="cellIs" dxfId="448" priority="10" operator="equal">
      <formula>1</formula>
    </cfRule>
    <cfRule type="cellIs" dxfId="447" priority="11" operator="between">
      <formula>0.31</formula>
      <formula>0.9</formula>
    </cfRule>
    <cfRule type="cellIs" dxfId="446" priority="12" operator="between">
      <formula>0</formula>
      <formula>0.3</formula>
    </cfRule>
  </conditionalFormatting>
  <conditionalFormatting sqref="J12">
    <cfRule type="cellIs" dxfId="445" priority="7" operator="equal">
      <formula>1</formula>
    </cfRule>
    <cfRule type="cellIs" dxfId="444" priority="8" operator="between">
      <formula>0.31</formula>
      <formula>0.9</formula>
    </cfRule>
    <cfRule type="cellIs" dxfId="443" priority="9" operator="between">
      <formula>0</formula>
      <formula>0.3</formula>
    </cfRule>
  </conditionalFormatting>
  <conditionalFormatting sqref="J10">
    <cfRule type="cellIs" dxfId="442" priority="4" operator="equal">
      <formula>1</formula>
    </cfRule>
    <cfRule type="cellIs" dxfId="441" priority="5" operator="between">
      <formula>0.31</formula>
      <formula>0.9</formula>
    </cfRule>
    <cfRule type="cellIs" dxfId="440" priority="6" operator="between">
      <formula>0</formula>
      <formula>0.3</formula>
    </cfRule>
  </conditionalFormatting>
  <conditionalFormatting sqref="J18">
    <cfRule type="cellIs" dxfId="439" priority="1" operator="equal">
      <formula>1</formula>
    </cfRule>
    <cfRule type="cellIs" dxfId="438" priority="2" operator="between">
      <formula>0.31</formula>
      <formula>0.9</formula>
    </cfRule>
    <cfRule type="cellIs" dxfId="437" priority="3" operator="between">
      <formula>0</formula>
      <formula>0.3</formula>
    </cfRule>
  </conditionalFormatting>
  <pageMargins left="0.31496062992125984" right="0.31496062992125984" top="0.35433070866141736" bottom="0.35433070866141736" header="0.31496062992125984" footer="0.31496062992125984"/>
  <pageSetup scale="6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V33"/>
  <sheetViews>
    <sheetView zoomScale="86" zoomScaleNormal="86" workbookViewId="0">
      <pane xSplit="4" ySplit="8" topLeftCell="M9" activePane="bottomRight" state="frozen"/>
      <selection pane="topRight" activeCell="E1" sqref="E1"/>
      <selection pane="bottomLeft" activeCell="A9" sqref="A9"/>
      <selection pane="bottomRight" activeCell="T11" sqref="T11"/>
    </sheetView>
  </sheetViews>
  <sheetFormatPr baseColWidth="10" defaultColWidth="0" defaultRowHeight="0" customHeight="1" zeroHeight="1" x14ac:dyDescent="0.3"/>
  <cols>
    <col min="1" max="1" width="4" style="2" bestFit="1" customWidth="1"/>
    <col min="2" max="2" width="8.140625" style="2" customWidth="1"/>
    <col min="3" max="3" width="8.85546875" style="2" customWidth="1"/>
    <col min="4" max="4" width="8" style="2" customWidth="1"/>
    <col min="5" max="5" width="12" style="17" customWidth="1"/>
    <col min="6" max="6" width="7.85546875" style="17" customWidth="1"/>
    <col min="7" max="7" width="21.140625" style="17" customWidth="1"/>
    <col min="8" max="8" width="23.7109375" style="17" customWidth="1"/>
    <col min="9" max="9" width="27.28515625" style="17" customWidth="1"/>
    <col min="10" max="10" width="11.5703125" style="17" customWidth="1"/>
    <col min="11" max="11" width="27.85546875" style="17" customWidth="1"/>
    <col min="12" max="12" width="23.7109375" style="17" customWidth="1"/>
    <col min="13" max="13" width="33.7109375" style="17" customWidth="1"/>
    <col min="14" max="14" width="8.5703125" style="17" customWidth="1"/>
    <col min="15" max="15" width="27.85546875" style="17" customWidth="1"/>
    <col min="16" max="16" width="23.7109375" style="17" customWidth="1"/>
    <col min="17" max="17" width="33.7109375" style="17" customWidth="1"/>
    <col min="18" max="18" width="8.5703125" style="17" customWidth="1"/>
    <col min="19" max="19" width="27.85546875" style="17" customWidth="1"/>
    <col min="20" max="20" width="23.7109375" style="17" customWidth="1"/>
    <col min="21" max="21" width="33.7109375" style="17" customWidth="1"/>
    <col min="22" max="22" width="11.42578125" style="17" customWidth="1"/>
    <col min="23" max="36" width="11.42578125" style="17" hidden="1" customWidth="1"/>
    <col min="37" max="16384" width="11.42578125" style="1" hidden="1"/>
  </cols>
  <sheetData>
    <row r="1" spans="1:48" ht="21" customHeight="1" x14ac:dyDescent="0.3">
      <c r="A1" s="573"/>
      <c r="B1" s="574"/>
      <c r="C1" s="574"/>
      <c r="D1" s="575"/>
      <c r="E1" s="569" t="s">
        <v>38</v>
      </c>
      <c r="F1" s="569"/>
      <c r="G1" s="569"/>
      <c r="H1" s="569"/>
      <c r="I1" s="569"/>
      <c r="J1" s="569"/>
      <c r="K1" s="569"/>
      <c r="L1" s="569"/>
      <c r="M1" s="569"/>
      <c r="N1" s="569"/>
      <c r="O1" s="569"/>
      <c r="P1" s="569"/>
      <c r="Q1" s="569"/>
      <c r="R1" s="569"/>
      <c r="S1" s="569"/>
      <c r="T1" s="569"/>
      <c r="U1" s="569"/>
      <c r="V1" s="10"/>
      <c r="W1" s="10"/>
      <c r="X1" s="10"/>
      <c r="Y1" s="10"/>
      <c r="Z1" s="10"/>
      <c r="AA1" s="10"/>
      <c r="AB1" s="10"/>
      <c r="AC1" s="10"/>
      <c r="AD1" s="10"/>
      <c r="AE1" s="10"/>
      <c r="AF1" s="10"/>
      <c r="AG1" s="10"/>
      <c r="AH1" s="10"/>
      <c r="AI1" s="10"/>
      <c r="AJ1" s="10"/>
    </row>
    <row r="2" spans="1:48" ht="18" customHeight="1" x14ac:dyDescent="0.3">
      <c r="A2" s="576"/>
      <c r="B2" s="577"/>
      <c r="C2" s="577"/>
      <c r="D2" s="578"/>
      <c r="E2" s="569"/>
      <c r="F2" s="569"/>
      <c r="G2" s="569"/>
      <c r="H2" s="569"/>
      <c r="I2" s="569"/>
      <c r="J2" s="569"/>
      <c r="K2" s="569"/>
      <c r="L2" s="569"/>
      <c r="M2" s="569"/>
      <c r="N2" s="569"/>
      <c r="O2" s="569"/>
      <c r="P2" s="569"/>
      <c r="Q2" s="569"/>
      <c r="R2" s="569"/>
      <c r="S2" s="569"/>
      <c r="T2" s="569"/>
      <c r="U2" s="569"/>
      <c r="V2" s="10"/>
      <c r="W2" s="10"/>
      <c r="X2" s="10"/>
      <c r="Y2" s="10"/>
      <c r="Z2" s="10"/>
      <c r="AA2" s="10"/>
      <c r="AB2" s="10"/>
      <c r="AC2" s="10"/>
      <c r="AD2" s="10"/>
      <c r="AE2" s="10"/>
      <c r="AF2" s="10"/>
      <c r="AG2" s="10"/>
      <c r="AH2" s="10"/>
      <c r="AI2" s="10"/>
      <c r="AJ2" s="10"/>
    </row>
    <row r="3" spans="1:48" ht="23.25" customHeight="1" x14ac:dyDescent="0.3">
      <c r="A3" s="576"/>
      <c r="B3" s="577"/>
      <c r="C3" s="577"/>
      <c r="D3" s="578"/>
      <c r="E3" s="569" t="s">
        <v>77</v>
      </c>
      <c r="F3" s="569"/>
      <c r="G3" s="569"/>
      <c r="H3" s="569"/>
      <c r="I3" s="569"/>
      <c r="J3" s="569"/>
      <c r="K3" s="569"/>
      <c r="L3" s="569"/>
      <c r="M3" s="569"/>
      <c r="N3" s="569"/>
      <c r="O3" s="569"/>
      <c r="P3" s="569"/>
      <c r="Q3" s="569"/>
      <c r="R3" s="569"/>
      <c r="S3" s="569"/>
      <c r="T3" s="569"/>
      <c r="U3" s="569"/>
      <c r="V3" s="10"/>
      <c r="W3" s="10"/>
      <c r="X3" s="10"/>
      <c r="Y3" s="10"/>
      <c r="Z3" s="10"/>
      <c r="AA3" s="10"/>
      <c r="AB3" s="10"/>
      <c r="AC3" s="10"/>
      <c r="AD3" s="10"/>
      <c r="AE3" s="10"/>
      <c r="AF3" s="10"/>
      <c r="AG3" s="10"/>
      <c r="AH3" s="10"/>
      <c r="AI3" s="10"/>
      <c r="AJ3" s="10"/>
    </row>
    <row r="4" spans="1:48" ht="23.25" customHeight="1" x14ac:dyDescent="0.3">
      <c r="A4" s="579"/>
      <c r="B4" s="580"/>
      <c r="C4" s="580"/>
      <c r="D4" s="581"/>
      <c r="E4" s="569"/>
      <c r="F4" s="569"/>
      <c r="G4" s="569"/>
      <c r="H4" s="569"/>
      <c r="I4" s="569"/>
      <c r="J4" s="569"/>
      <c r="K4" s="569"/>
      <c r="L4" s="569"/>
      <c r="M4" s="569"/>
      <c r="N4" s="569"/>
      <c r="O4" s="569"/>
      <c r="P4" s="569"/>
      <c r="Q4" s="569"/>
      <c r="R4" s="569"/>
      <c r="S4" s="569"/>
      <c r="T4" s="569"/>
      <c r="U4" s="569"/>
      <c r="V4" s="10"/>
      <c r="W4" s="10"/>
      <c r="X4" s="10"/>
      <c r="Y4" s="10"/>
      <c r="Z4" s="10"/>
      <c r="AA4" s="10"/>
      <c r="AB4" s="10"/>
      <c r="AC4" s="10"/>
      <c r="AD4" s="10"/>
      <c r="AE4" s="10"/>
      <c r="AF4" s="10"/>
      <c r="AG4" s="10"/>
      <c r="AH4" s="10"/>
      <c r="AI4" s="10"/>
      <c r="AJ4" s="10"/>
    </row>
    <row r="5" spans="1:48" ht="16.5" hidden="1" x14ac:dyDescent="0.3">
      <c r="A5" s="11"/>
      <c r="B5" s="12"/>
      <c r="C5" s="11"/>
      <c r="D5" s="11"/>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row>
    <row r="6" spans="1:48" ht="15.75" customHeight="1" x14ac:dyDescent="0.3">
      <c r="A6" s="570"/>
      <c r="B6" s="570"/>
      <c r="C6" s="570"/>
      <c r="D6" s="570"/>
      <c r="E6" s="570"/>
      <c r="F6" s="571" t="s">
        <v>627</v>
      </c>
      <c r="G6" s="571"/>
      <c r="H6" s="571"/>
      <c r="I6" s="571"/>
      <c r="J6" s="572" t="s">
        <v>628</v>
      </c>
      <c r="K6" s="572"/>
      <c r="L6" s="572"/>
      <c r="M6" s="572"/>
      <c r="N6" s="572" t="s">
        <v>54</v>
      </c>
      <c r="O6" s="572"/>
      <c r="P6" s="572"/>
      <c r="Q6" s="572"/>
      <c r="R6" s="572" t="s">
        <v>53</v>
      </c>
      <c r="S6" s="572"/>
      <c r="T6" s="572"/>
      <c r="U6" s="572"/>
      <c r="V6" s="10"/>
      <c r="W6" s="10"/>
      <c r="X6" s="10"/>
      <c r="Y6" s="10"/>
      <c r="Z6" s="10"/>
      <c r="AA6" s="10"/>
      <c r="AB6" s="10"/>
      <c r="AC6" s="10"/>
      <c r="AD6" s="10"/>
      <c r="AE6" s="10"/>
      <c r="AF6" s="10"/>
      <c r="AG6" s="10"/>
      <c r="AH6" s="10"/>
      <c r="AI6" s="10"/>
      <c r="AJ6" s="10"/>
    </row>
    <row r="7" spans="1:48" ht="27.75" customHeight="1" x14ac:dyDescent="0.3">
      <c r="A7" s="563" t="s">
        <v>17</v>
      </c>
      <c r="B7" s="564" t="s">
        <v>37</v>
      </c>
      <c r="C7" s="564"/>
      <c r="D7" s="567" t="s">
        <v>168</v>
      </c>
      <c r="E7" s="565" t="s">
        <v>32</v>
      </c>
      <c r="F7" s="566" t="s">
        <v>59</v>
      </c>
      <c r="G7" s="566"/>
      <c r="H7" s="566"/>
      <c r="I7" s="91" t="s">
        <v>60</v>
      </c>
      <c r="J7" s="559" t="s">
        <v>59</v>
      </c>
      <c r="K7" s="559"/>
      <c r="L7" s="559"/>
      <c r="M7" s="13" t="s">
        <v>60</v>
      </c>
      <c r="N7" s="559" t="s">
        <v>59</v>
      </c>
      <c r="O7" s="559"/>
      <c r="P7" s="559"/>
      <c r="Q7" s="13" t="s">
        <v>60</v>
      </c>
      <c r="R7" s="559" t="s">
        <v>59</v>
      </c>
      <c r="S7" s="559"/>
      <c r="T7" s="559"/>
      <c r="U7" s="13" t="s">
        <v>60</v>
      </c>
      <c r="V7" s="10"/>
      <c r="W7" s="10"/>
      <c r="X7" s="10"/>
      <c r="Y7" s="10"/>
      <c r="Z7" s="10"/>
      <c r="AA7" s="10"/>
      <c r="AB7" s="10"/>
      <c r="AC7" s="10"/>
      <c r="AD7" s="10"/>
      <c r="AE7" s="10"/>
      <c r="AF7" s="10"/>
      <c r="AG7" s="10"/>
      <c r="AH7" s="10"/>
      <c r="AI7" s="10"/>
      <c r="AJ7" s="10"/>
    </row>
    <row r="8" spans="1:48" ht="30.75" customHeight="1" x14ac:dyDescent="0.25">
      <c r="A8" s="563"/>
      <c r="B8" s="564"/>
      <c r="C8" s="564"/>
      <c r="D8" s="568"/>
      <c r="E8" s="565"/>
      <c r="F8" s="92" t="s">
        <v>33</v>
      </c>
      <c r="G8" s="92" t="s">
        <v>34</v>
      </c>
      <c r="H8" s="92" t="s">
        <v>35</v>
      </c>
      <c r="I8" s="93" t="s">
        <v>36</v>
      </c>
      <c r="J8" s="25" t="s">
        <v>33</v>
      </c>
      <c r="K8" s="25" t="s">
        <v>34</v>
      </c>
      <c r="L8" s="25" t="s">
        <v>35</v>
      </c>
      <c r="M8" s="14" t="s">
        <v>36</v>
      </c>
      <c r="N8" s="25" t="s">
        <v>33</v>
      </c>
      <c r="O8" s="25" t="s">
        <v>34</v>
      </c>
      <c r="P8" s="25" t="s">
        <v>35</v>
      </c>
      <c r="Q8" s="14" t="s">
        <v>36</v>
      </c>
      <c r="R8" s="25" t="s">
        <v>33</v>
      </c>
      <c r="S8" s="25" t="s">
        <v>34</v>
      </c>
      <c r="T8" s="25" t="s">
        <v>35</v>
      </c>
      <c r="U8" s="14" t="s">
        <v>36</v>
      </c>
      <c r="V8" s="15"/>
      <c r="W8" s="15"/>
      <c r="X8" s="15"/>
      <c r="Y8" s="15"/>
      <c r="Z8" s="15"/>
      <c r="AA8" s="15"/>
      <c r="AB8" s="15"/>
      <c r="AC8" s="15"/>
      <c r="AD8" s="15"/>
      <c r="AE8" s="15"/>
      <c r="AF8" s="15"/>
      <c r="AG8" s="15"/>
      <c r="AH8" s="15"/>
      <c r="AI8" s="15"/>
      <c r="AJ8" s="15"/>
    </row>
    <row r="9" spans="1:48" ht="79.5" customHeight="1" x14ac:dyDescent="0.25">
      <c r="A9" s="87">
        <v>1</v>
      </c>
      <c r="B9" s="560" t="s">
        <v>881</v>
      </c>
      <c r="C9" s="561"/>
      <c r="D9" s="36" t="s">
        <v>169</v>
      </c>
      <c r="E9" s="36" t="s">
        <v>862</v>
      </c>
      <c r="F9" s="428">
        <v>0.25</v>
      </c>
      <c r="G9" s="33" t="s">
        <v>882</v>
      </c>
      <c r="H9" s="33" t="s">
        <v>884</v>
      </c>
      <c r="I9" s="33" t="s">
        <v>882</v>
      </c>
      <c r="J9" s="428">
        <v>0.5</v>
      </c>
      <c r="K9" s="33" t="s">
        <v>1177</v>
      </c>
      <c r="L9" s="33" t="s">
        <v>884</v>
      </c>
      <c r="M9" s="33" t="s">
        <v>1177</v>
      </c>
      <c r="N9" s="428">
        <v>0.75</v>
      </c>
      <c r="O9" s="33" t="s">
        <v>1177</v>
      </c>
      <c r="P9" s="33" t="s">
        <v>884</v>
      </c>
      <c r="Q9" s="9" t="s">
        <v>1277</v>
      </c>
      <c r="R9" s="428">
        <v>1</v>
      </c>
      <c r="S9" s="33" t="s">
        <v>1474</v>
      </c>
      <c r="T9" s="33" t="s">
        <v>1475</v>
      </c>
      <c r="U9" s="9" t="s">
        <v>1476</v>
      </c>
      <c r="V9" s="77"/>
      <c r="W9" s="16"/>
      <c r="X9" s="16"/>
      <c r="Y9" s="16"/>
      <c r="Z9" s="16"/>
      <c r="AA9" s="16"/>
      <c r="AB9" s="16"/>
      <c r="AC9" s="16"/>
      <c r="AD9" s="16"/>
      <c r="AE9" s="16"/>
      <c r="AF9" s="16"/>
      <c r="AG9" s="16"/>
      <c r="AH9" s="16"/>
      <c r="AI9" s="16"/>
      <c r="AJ9" s="16"/>
    </row>
    <row r="10" spans="1:48" ht="55.5" customHeight="1" x14ac:dyDescent="0.25">
      <c r="A10" s="87">
        <v>2</v>
      </c>
      <c r="B10" s="562" t="s">
        <v>880</v>
      </c>
      <c r="C10" s="562"/>
      <c r="D10" s="36" t="s">
        <v>169</v>
      </c>
      <c r="E10" s="384" t="s">
        <v>862</v>
      </c>
      <c r="F10" s="428">
        <v>0.25</v>
      </c>
      <c r="G10" s="33" t="s">
        <v>883</v>
      </c>
      <c r="H10" s="33" t="s">
        <v>751</v>
      </c>
      <c r="I10" s="33" t="s">
        <v>883</v>
      </c>
      <c r="J10" s="428">
        <v>0.5</v>
      </c>
      <c r="K10" s="33" t="s">
        <v>1178</v>
      </c>
      <c r="L10" s="33" t="s">
        <v>751</v>
      </c>
      <c r="M10" s="33" t="s">
        <v>1178</v>
      </c>
      <c r="N10" s="428">
        <v>0.75</v>
      </c>
      <c r="O10" s="33" t="s">
        <v>1276</v>
      </c>
      <c r="P10" s="33" t="s">
        <v>884</v>
      </c>
      <c r="Q10" s="33" t="s">
        <v>1278</v>
      </c>
      <c r="R10" s="428">
        <v>1</v>
      </c>
      <c r="S10" s="33" t="s">
        <v>1276</v>
      </c>
      <c r="T10" s="33" t="s">
        <v>1475</v>
      </c>
      <c r="U10" s="33" t="s">
        <v>1278</v>
      </c>
      <c r="V10" s="77"/>
      <c r="W10" s="16"/>
      <c r="X10" s="16"/>
      <c r="Y10" s="16"/>
      <c r="Z10" s="16"/>
      <c r="AA10" s="16"/>
      <c r="AB10" s="16"/>
      <c r="AC10" s="16"/>
      <c r="AD10" s="16"/>
      <c r="AE10" s="16"/>
      <c r="AF10" s="16"/>
      <c r="AG10" s="16"/>
      <c r="AH10" s="16"/>
      <c r="AI10" s="16"/>
      <c r="AJ10" s="16"/>
    </row>
    <row r="11" spans="1:48" ht="25.5" customHeight="1" thickBot="1" x14ac:dyDescent="0.35">
      <c r="A11" s="88"/>
      <c r="B11" s="89"/>
      <c r="C11" s="88"/>
      <c r="D11" s="88"/>
      <c r="E11" s="88"/>
      <c r="F11" s="90">
        <f>IFERROR(AVERAGE(F9:F10),"")</f>
        <v>0.25</v>
      </c>
      <c r="G11" s="88"/>
      <c r="H11" s="88"/>
      <c r="I11" s="88"/>
      <c r="J11" s="23">
        <f>IFERROR(AVERAGE(J9:J10),"")</f>
        <v>0.5</v>
      </c>
      <c r="N11" s="23">
        <f>IFERROR(AVERAGE(N9:N10),"")</f>
        <v>0.75</v>
      </c>
      <c r="R11" s="23">
        <f>IFERROR(AVERAGE(R9:R10),"")</f>
        <v>1</v>
      </c>
      <c r="S11" s="17" t="s">
        <v>209</v>
      </c>
    </row>
    <row r="12" spans="1:48" ht="16.5" hidden="1" x14ac:dyDescent="0.3"/>
    <row r="13" spans="1:48" ht="16.5" hidden="1" x14ac:dyDescent="0.3"/>
    <row r="14" spans="1:48" ht="16.5" hidden="1" x14ac:dyDescent="0.3"/>
    <row r="15" spans="1:48" s="2" customFormat="1" ht="16.5" hidden="1" x14ac:dyDescent="0.3">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
      <c r="AL15" s="1"/>
      <c r="AM15" s="1"/>
      <c r="AN15" s="1"/>
      <c r="AO15" s="1"/>
      <c r="AP15" s="1"/>
      <c r="AQ15" s="1"/>
      <c r="AR15" s="1"/>
      <c r="AS15" s="1"/>
      <c r="AT15" s="1"/>
      <c r="AU15" s="1"/>
      <c r="AV15" s="1"/>
    </row>
    <row r="16" spans="1:48" s="2" customFormat="1" ht="16.5" hidden="1" x14ac:dyDescent="0.3">
      <c r="E16" s="17"/>
      <c r="F16" s="17"/>
      <c r="G16" s="17"/>
      <c r="H16" s="17"/>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
      <c r="AL16" s="1"/>
      <c r="AM16" s="1"/>
      <c r="AN16" s="1"/>
      <c r="AO16" s="1"/>
      <c r="AP16" s="1"/>
      <c r="AQ16" s="1"/>
      <c r="AR16" s="1"/>
      <c r="AS16" s="1"/>
      <c r="AT16" s="1"/>
      <c r="AU16" s="1"/>
      <c r="AV16" s="1"/>
    </row>
    <row r="17" spans="5:48" s="2" customFormat="1" ht="16.5" hidden="1" x14ac:dyDescent="0.3">
      <c r="E17" s="17"/>
      <c r="F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
      <c r="AL17" s="1"/>
      <c r="AM17" s="1"/>
      <c r="AN17" s="1"/>
      <c r="AO17" s="1"/>
      <c r="AP17" s="1"/>
      <c r="AQ17" s="1"/>
      <c r="AR17" s="1"/>
      <c r="AS17" s="1"/>
      <c r="AT17" s="1"/>
      <c r="AU17" s="1"/>
      <c r="AV17" s="1"/>
    </row>
    <row r="18" spans="5:48" s="2" customFormat="1" ht="16.5" hidden="1" x14ac:dyDescent="0.3">
      <c r="E18" s="17"/>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
      <c r="AL18" s="1"/>
      <c r="AM18" s="1"/>
      <c r="AN18" s="1"/>
      <c r="AO18" s="1"/>
      <c r="AP18" s="1"/>
      <c r="AQ18" s="1"/>
      <c r="AR18" s="1"/>
      <c r="AS18" s="1"/>
      <c r="AT18" s="1"/>
      <c r="AU18" s="1"/>
      <c r="AV18" s="1"/>
    </row>
    <row r="19" spans="5:48" s="2" customFormat="1" ht="16.5" hidden="1" x14ac:dyDescent="0.3">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
      <c r="AL19" s="1"/>
      <c r="AM19" s="1"/>
      <c r="AN19" s="1"/>
      <c r="AO19" s="1"/>
      <c r="AP19" s="1"/>
      <c r="AQ19" s="1"/>
      <c r="AR19" s="1"/>
      <c r="AS19" s="1"/>
      <c r="AT19" s="1"/>
      <c r="AU19" s="1"/>
      <c r="AV19" s="1"/>
    </row>
    <row r="20" spans="5:48" s="2" customFormat="1" ht="16.5" hidden="1" x14ac:dyDescent="0.3">
      <c r="E20" s="17"/>
      <c r="F20" s="17"/>
      <c r="G20" s="17"/>
      <c r="H20" s="17"/>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
      <c r="AL20" s="1"/>
      <c r="AM20" s="1"/>
      <c r="AN20" s="1"/>
      <c r="AO20" s="1"/>
      <c r="AP20" s="1"/>
      <c r="AQ20" s="1"/>
      <c r="AR20" s="1"/>
      <c r="AS20" s="1"/>
      <c r="AT20" s="1"/>
      <c r="AU20" s="1"/>
      <c r="AV20" s="1"/>
    </row>
    <row r="21" spans="5:48" s="2" customFormat="1" ht="16.5" hidden="1" x14ac:dyDescent="0.3">
      <c r="E21" s="17"/>
      <c r="F21" s="17"/>
      <c r="G21" s="17"/>
      <c r="H21" s="17"/>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
      <c r="AL21" s="1"/>
      <c r="AM21" s="1"/>
      <c r="AN21" s="1"/>
      <c r="AO21" s="1"/>
      <c r="AP21" s="1"/>
      <c r="AQ21" s="1"/>
      <c r="AR21" s="1"/>
      <c r="AS21" s="1"/>
      <c r="AT21" s="1"/>
      <c r="AU21" s="1"/>
      <c r="AV21" s="1"/>
    </row>
    <row r="22" spans="5:48" s="2" customFormat="1" ht="16.5" hidden="1" customHeight="1" x14ac:dyDescent="0.3">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
      <c r="AL22" s="1"/>
      <c r="AM22" s="1"/>
      <c r="AN22" s="1"/>
      <c r="AO22" s="1"/>
      <c r="AP22" s="1"/>
      <c r="AQ22" s="1"/>
      <c r="AR22" s="1"/>
      <c r="AS22" s="1"/>
      <c r="AT22" s="1"/>
      <c r="AU22" s="1"/>
      <c r="AV22" s="1"/>
    </row>
    <row r="23" spans="5:48" s="2" customFormat="1" ht="16.5" hidden="1" customHeight="1" x14ac:dyDescent="0.3">
      <c r="E23" s="17"/>
      <c r="F23" s="17"/>
      <c r="G23" s="17"/>
      <c r="H23" s="17"/>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
      <c r="AL23" s="1"/>
      <c r="AM23" s="1"/>
      <c r="AN23" s="1"/>
      <c r="AO23" s="1"/>
      <c r="AP23" s="1"/>
      <c r="AQ23" s="1"/>
      <c r="AR23" s="1"/>
      <c r="AS23" s="1"/>
      <c r="AT23" s="1"/>
      <c r="AU23" s="1"/>
      <c r="AV23" s="1"/>
    </row>
    <row r="24" spans="5:48" s="2" customFormat="1" ht="16.5" hidden="1" customHeight="1" x14ac:dyDescent="0.3">
      <c r="E24" s="17"/>
      <c r="F24" s="17"/>
      <c r="G24" s="17"/>
      <c r="H24" s="17"/>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
      <c r="AL24" s="1"/>
      <c r="AM24" s="1"/>
      <c r="AN24" s="1"/>
      <c r="AO24" s="1"/>
      <c r="AP24" s="1"/>
      <c r="AQ24" s="1"/>
      <c r="AR24" s="1"/>
      <c r="AS24" s="1"/>
      <c r="AT24" s="1"/>
      <c r="AU24" s="1"/>
      <c r="AV24" s="1"/>
    </row>
    <row r="25" spans="5:48" s="2" customFormat="1" ht="16.5" hidden="1" customHeight="1" thickBot="1" x14ac:dyDescent="0.35">
      <c r="E25" s="17"/>
      <c r="F25" s="17"/>
      <c r="G25" s="17"/>
      <c r="H25" s="17"/>
      <c r="I25" s="17"/>
      <c r="J25" s="17"/>
      <c r="K25" s="17"/>
      <c r="L25" s="17"/>
      <c r="M25" s="17"/>
      <c r="N25" s="17"/>
      <c r="O25" s="348">
        <v>24</v>
      </c>
      <c r="P25" s="17">
        <v>100</v>
      </c>
      <c r="Q25" s="17"/>
      <c r="R25" s="17"/>
      <c r="S25" s="17"/>
      <c r="T25" s="17"/>
      <c r="U25" s="17"/>
      <c r="V25" s="17"/>
      <c r="W25" s="17"/>
      <c r="X25" s="17"/>
      <c r="Y25" s="17"/>
      <c r="Z25" s="17"/>
      <c r="AA25" s="17"/>
      <c r="AB25" s="17"/>
      <c r="AC25" s="17"/>
      <c r="AD25" s="17"/>
      <c r="AE25" s="17"/>
      <c r="AF25" s="17"/>
      <c r="AG25" s="17"/>
      <c r="AH25" s="17"/>
      <c r="AI25" s="17"/>
      <c r="AJ25" s="17"/>
      <c r="AK25" s="1"/>
      <c r="AL25" s="1"/>
      <c r="AM25" s="1"/>
      <c r="AN25" s="1"/>
      <c r="AO25" s="1"/>
      <c r="AP25" s="1"/>
      <c r="AQ25" s="1"/>
      <c r="AR25" s="1"/>
      <c r="AS25" s="1"/>
      <c r="AT25" s="1"/>
      <c r="AU25" s="1"/>
      <c r="AV25" s="1"/>
    </row>
    <row r="26" spans="5:48" s="2" customFormat="1" ht="48.75" hidden="1" customHeight="1" thickBot="1" x14ac:dyDescent="0.35">
      <c r="E26" s="17"/>
      <c r="F26" s="17"/>
      <c r="G26" s="106" t="s">
        <v>190</v>
      </c>
      <c r="H26" s="106" t="s">
        <v>221</v>
      </c>
      <c r="I26" s="106" t="s">
        <v>222</v>
      </c>
      <c r="J26" s="106" t="s">
        <v>191</v>
      </c>
      <c r="K26" s="106" t="s">
        <v>192</v>
      </c>
      <c r="L26" s="129"/>
      <c r="M26" s="17"/>
      <c r="N26" s="17"/>
      <c r="O26" s="349">
        <v>6</v>
      </c>
      <c r="P26" s="17">
        <f>SUM(O26*P25/O25)</f>
        <v>25</v>
      </c>
      <c r="Q26" s="17"/>
      <c r="R26" s="17"/>
      <c r="S26" s="17"/>
      <c r="T26" s="17"/>
      <c r="U26" s="17"/>
      <c r="V26" s="17"/>
      <c r="W26" s="17"/>
      <c r="X26" s="17"/>
      <c r="Y26" s="17"/>
      <c r="Z26" s="17"/>
      <c r="AA26" s="17"/>
      <c r="AB26" s="17"/>
      <c r="AC26" s="17"/>
      <c r="AD26" s="17"/>
      <c r="AE26" s="17"/>
      <c r="AF26" s="17"/>
      <c r="AG26" s="17"/>
      <c r="AH26" s="17"/>
      <c r="AI26" s="17"/>
      <c r="AJ26" s="17"/>
      <c r="AK26" s="1"/>
      <c r="AL26" s="1"/>
      <c r="AM26" s="1"/>
      <c r="AN26" s="1"/>
      <c r="AO26" s="1"/>
      <c r="AP26" s="1"/>
      <c r="AQ26" s="1"/>
      <c r="AR26" s="1"/>
      <c r="AS26" s="1"/>
      <c r="AT26" s="1"/>
      <c r="AU26" s="1"/>
      <c r="AV26" s="1"/>
    </row>
    <row r="27" spans="5:48" s="2" customFormat="1" ht="19.5" hidden="1" customHeight="1" thickTop="1" thickBot="1" x14ac:dyDescent="0.35">
      <c r="E27" s="17"/>
      <c r="F27" s="17"/>
      <c r="G27" s="108">
        <v>2</v>
      </c>
      <c r="H27" s="355">
        <f>SUM(F11)</f>
        <v>0.25</v>
      </c>
      <c r="I27" s="111"/>
      <c r="J27" s="111"/>
      <c r="K27" s="111"/>
      <c r="L27" s="130"/>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
      <c r="AL27" s="1"/>
      <c r="AM27" s="1"/>
      <c r="AN27" s="1"/>
      <c r="AO27" s="1"/>
      <c r="AP27" s="1"/>
      <c r="AQ27" s="1"/>
      <c r="AR27" s="1"/>
      <c r="AS27" s="1"/>
      <c r="AT27" s="1"/>
      <c r="AU27" s="1"/>
      <c r="AV27" s="1"/>
    </row>
    <row r="28" spans="5:48" s="2" customFormat="1" ht="16.5" hidden="1" customHeight="1" x14ac:dyDescent="0.3">
      <c r="E28" s="17"/>
      <c r="F28" s="17"/>
      <c r="G28" s="46"/>
      <c r="H28" s="46"/>
      <c r="J28" s="342"/>
      <c r="K28" s="17"/>
      <c r="L28" s="17"/>
      <c r="M28" s="17"/>
      <c r="N28" s="17"/>
      <c r="O28" s="348">
        <v>635620000</v>
      </c>
      <c r="P28" s="17">
        <v>100</v>
      </c>
      <c r="Q28" s="17"/>
      <c r="R28" s="17"/>
      <c r="S28" s="17"/>
      <c r="T28" s="17"/>
      <c r="U28" s="17"/>
      <c r="V28" s="17"/>
      <c r="W28" s="17"/>
      <c r="X28" s="17"/>
      <c r="Y28" s="17"/>
      <c r="Z28" s="17"/>
      <c r="AA28" s="17"/>
      <c r="AB28" s="17"/>
      <c r="AC28" s="17"/>
      <c r="AD28" s="17"/>
      <c r="AE28" s="17"/>
      <c r="AF28" s="17"/>
      <c r="AG28" s="17"/>
      <c r="AH28" s="17"/>
      <c r="AI28" s="17"/>
      <c r="AJ28" s="17"/>
      <c r="AK28" s="1"/>
      <c r="AL28" s="1"/>
      <c r="AM28" s="1"/>
      <c r="AN28" s="1"/>
      <c r="AO28" s="1"/>
      <c r="AP28" s="1"/>
      <c r="AQ28" s="1"/>
      <c r="AR28" s="1"/>
      <c r="AS28" s="1"/>
      <c r="AT28" s="1"/>
      <c r="AU28" s="1"/>
      <c r="AV28" s="1"/>
    </row>
    <row r="29" spans="5:48" s="2" customFormat="1" ht="16.5" hidden="1" customHeight="1" x14ac:dyDescent="0.3">
      <c r="E29" s="17"/>
      <c r="F29" s="17"/>
      <c r="G29" s="17"/>
      <c r="H29" s="17"/>
      <c r="I29" s="17"/>
      <c r="J29" s="17"/>
      <c r="K29" s="17"/>
      <c r="L29" s="17"/>
      <c r="M29" s="17"/>
      <c r="N29" s="17"/>
      <c r="O29" s="17">
        <v>27792</v>
      </c>
      <c r="P29" s="17">
        <f>SUM(O29*P28/O28)</f>
        <v>4.3724237752116044E-3</v>
      </c>
      <c r="Q29" s="17"/>
      <c r="R29" s="17"/>
      <c r="S29" s="17"/>
      <c r="T29" s="17"/>
      <c r="U29" s="17"/>
      <c r="V29" s="17"/>
      <c r="W29" s="17"/>
      <c r="X29" s="17"/>
      <c r="Y29" s="17"/>
      <c r="Z29" s="17"/>
      <c r="AA29" s="17"/>
      <c r="AB29" s="17"/>
      <c r="AC29" s="17"/>
      <c r="AD29" s="17"/>
      <c r="AE29" s="17"/>
      <c r="AF29" s="17"/>
      <c r="AG29" s="17"/>
      <c r="AH29" s="17"/>
      <c r="AI29" s="17"/>
      <c r="AJ29" s="17"/>
      <c r="AK29" s="1"/>
      <c r="AL29" s="1"/>
      <c r="AM29" s="1"/>
      <c r="AN29" s="1"/>
      <c r="AO29" s="1"/>
      <c r="AP29" s="1"/>
      <c r="AQ29" s="1"/>
      <c r="AR29" s="1"/>
      <c r="AS29" s="1"/>
      <c r="AT29" s="1"/>
      <c r="AU29" s="1"/>
      <c r="AV29" s="1"/>
    </row>
    <row r="30" spans="5:48" s="2" customFormat="1" ht="16.5" hidden="1" customHeight="1" x14ac:dyDescent="0.3">
      <c r="E30" s="17"/>
      <c r="F30" s="17"/>
      <c r="G30" s="17">
        <v>76</v>
      </c>
      <c r="H30" s="17">
        <v>10</v>
      </c>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
      <c r="AL30" s="1"/>
      <c r="AM30" s="1"/>
      <c r="AN30" s="1"/>
      <c r="AO30" s="1"/>
      <c r="AP30" s="1"/>
      <c r="AQ30" s="1"/>
      <c r="AR30" s="1"/>
      <c r="AS30" s="1"/>
      <c r="AT30" s="1"/>
      <c r="AU30" s="1"/>
      <c r="AV30" s="1"/>
    </row>
    <row r="31" spans="5:48" s="2" customFormat="1" ht="16.5" hidden="1" customHeight="1" x14ac:dyDescent="0.3">
      <c r="E31" s="17"/>
      <c r="F31" s="17"/>
      <c r="G31" s="17"/>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
      <c r="AL31" s="1"/>
      <c r="AM31" s="1"/>
      <c r="AN31" s="1"/>
      <c r="AO31" s="1"/>
      <c r="AP31" s="1"/>
      <c r="AQ31" s="1"/>
      <c r="AR31" s="1"/>
      <c r="AS31" s="1"/>
      <c r="AT31" s="1"/>
      <c r="AU31" s="1"/>
      <c r="AV31" s="1"/>
    </row>
    <row r="32" spans="5:48" s="2" customFormat="1" ht="16.5" hidden="1" customHeight="1" x14ac:dyDescent="0.3">
      <c r="E32" s="17"/>
      <c r="F32" s="17"/>
      <c r="G32" s="17"/>
      <c r="H32" s="17"/>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
      <c r="AL32" s="1"/>
      <c r="AM32" s="1"/>
      <c r="AN32" s="1"/>
      <c r="AO32" s="1"/>
      <c r="AP32" s="1"/>
      <c r="AQ32" s="1"/>
      <c r="AR32" s="1"/>
      <c r="AS32" s="1"/>
      <c r="AT32" s="1"/>
      <c r="AU32" s="1"/>
      <c r="AV32" s="1"/>
    </row>
    <row r="33" spans="5:48" s="2" customFormat="1" ht="16.5" hidden="1" customHeight="1" x14ac:dyDescent="0.3">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
      <c r="AL33" s="1"/>
      <c r="AM33" s="1"/>
      <c r="AN33" s="1"/>
      <c r="AO33" s="1"/>
      <c r="AP33" s="1"/>
      <c r="AQ33" s="1"/>
      <c r="AR33" s="1"/>
      <c r="AS33" s="1"/>
      <c r="AT33" s="1"/>
      <c r="AU33" s="1"/>
      <c r="AV33" s="1"/>
    </row>
  </sheetData>
  <sheetProtection formatColumns="0" formatRows="0" autoFilter="0"/>
  <mergeCells count="18">
    <mergeCell ref="E1:U2"/>
    <mergeCell ref="E3:U4"/>
    <mergeCell ref="A6:E6"/>
    <mergeCell ref="F6:I6"/>
    <mergeCell ref="J6:M6"/>
    <mergeCell ref="N6:Q6"/>
    <mergeCell ref="R6:U6"/>
    <mergeCell ref="A1:D4"/>
    <mergeCell ref="R7:T7"/>
    <mergeCell ref="B9:C9"/>
    <mergeCell ref="B10:C10"/>
    <mergeCell ref="N7:P7"/>
    <mergeCell ref="A7:A8"/>
    <mergeCell ref="B7:C8"/>
    <mergeCell ref="E7:E8"/>
    <mergeCell ref="F7:H7"/>
    <mergeCell ref="J7:L7"/>
    <mergeCell ref="D7:D8"/>
  </mergeCells>
  <conditionalFormatting sqref="J9:J10">
    <cfRule type="cellIs" dxfId="436" priority="13" operator="equal">
      <formula>1</formula>
    </cfRule>
    <cfRule type="cellIs" dxfId="435" priority="14" operator="between">
      <formula>0.31</formula>
      <formula>0.9</formula>
    </cfRule>
    <cfRule type="cellIs" dxfId="434" priority="15" operator="between">
      <formula>0</formula>
      <formula>0.3</formula>
    </cfRule>
  </conditionalFormatting>
  <conditionalFormatting sqref="N9:N10">
    <cfRule type="cellIs" dxfId="433" priority="10" operator="equal">
      <formula>1</formula>
    </cfRule>
    <cfRule type="cellIs" dxfId="432" priority="11" operator="between">
      <formula>0.31</formula>
      <formula>0.9</formula>
    </cfRule>
    <cfRule type="cellIs" dxfId="431" priority="12" operator="between">
      <formula>0</formula>
      <formula>0.3</formula>
    </cfRule>
  </conditionalFormatting>
  <conditionalFormatting sqref="R9:R10">
    <cfRule type="cellIs" dxfId="430" priority="7" operator="equal">
      <formula>1</formula>
    </cfRule>
    <cfRule type="cellIs" dxfId="429" priority="8" operator="between">
      <formula>0.31</formula>
      <formula>0.9</formula>
    </cfRule>
    <cfRule type="cellIs" dxfId="428" priority="9" operator="between">
      <formula>0</formula>
      <formula>0.3</formula>
    </cfRule>
  </conditionalFormatting>
  <conditionalFormatting sqref="F9">
    <cfRule type="cellIs" dxfId="427" priority="4" operator="equal">
      <formula>1</formula>
    </cfRule>
    <cfRule type="cellIs" dxfId="426" priority="5" operator="between">
      <formula>0.31</formula>
      <formula>0.9</formula>
    </cfRule>
    <cfRule type="cellIs" dxfId="425" priority="6" operator="between">
      <formula>0</formula>
      <formula>0.3</formula>
    </cfRule>
  </conditionalFormatting>
  <conditionalFormatting sqref="F10">
    <cfRule type="cellIs" dxfId="424" priority="1" operator="equal">
      <formula>1</formula>
    </cfRule>
    <cfRule type="cellIs" dxfId="423" priority="2" operator="between">
      <formula>0.31</formula>
      <formula>0.9</formula>
    </cfRule>
    <cfRule type="cellIs" dxfId="422" priority="3" operator="between">
      <formula>0</formula>
      <formula>0.3</formula>
    </cfRule>
  </conditionalFormatting>
  <pageMargins left="0.70866141732283472" right="0.70866141732283472" top="0.74803149606299213" bottom="0.74803149606299213" header="0.31496062992125984" footer="0.31496062992125984"/>
  <pageSetup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V67"/>
  <sheetViews>
    <sheetView zoomScale="96" zoomScaleNormal="96" workbookViewId="0">
      <pane xSplit="5" ySplit="8" topLeftCell="N24" activePane="bottomRight" state="frozen"/>
      <selection pane="topRight" activeCell="F1" sqref="F1"/>
      <selection pane="bottomLeft" activeCell="A9" sqref="A9"/>
      <selection pane="bottomRight" activeCell="U14" sqref="U14"/>
    </sheetView>
  </sheetViews>
  <sheetFormatPr baseColWidth="10" defaultColWidth="0" defaultRowHeight="0" customHeight="1" zeroHeight="1" x14ac:dyDescent="0.3"/>
  <cols>
    <col min="1" max="1" width="4" style="2" bestFit="1" customWidth="1"/>
    <col min="2" max="2" width="13.7109375" style="46" customWidth="1"/>
    <col min="3" max="3" width="11.42578125" style="46" customWidth="1"/>
    <col min="4" max="4" width="11.42578125" style="2" customWidth="1"/>
    <col min="5" max="5" width="14.28515625" style="17" customWidth="1"/>
    <col min="6" max="6" width="11.28515625" style="17" customWidth="1"/>
    <col min="7" max="7" width="23.42578125" style="17" customWidth="1"/>
    <col min="8" max="8" width="19.42578125" style="17" customWidth="1"/>
    <col min="9" max="9" width="27.140625" style="17" customWidth="1"/>
    <col min="10" max="10" width="10.5703125" style="17" customWidth="1"/>
    <col min="11" max="11" width="27.85546875" style="17" customWidth="1"/>
    <col min="12" max="12" width="23.7109375" style="17" customWidth="1"/>
    <col min="13" max="13" width="33.7109375" style="17" customWidth="1"/>
    <col min="14" max="14" width="10" style="17" customWidth="1"/>
    <col min="15" max="15" width="27.85546875" style="17" customWidth="1"/>
    <col min="16" max="16" width="23.7109375" style="17" customWidth="1"/>
    <col min="17" max="17" width="36.85546875" style="17" customWidth="1"/>
    <col min="18" max="18" width="8.5703125" style="17" customWidth="1"/>
    <col min="19" max="19" width="27.85546875" style="17" customWidth="1"/>
    <col min="20" max="20" width="23.7109375" style="17" customWidth="1"/>
    <col min="21" max="21" width="33.7109375" style="17" customWidth="1"/>
    <col min="22" max="22" width="11.42578125" style="17" customWidth="1"/>
    <col min="23" max="36" width="11.42578125" style="17" hidden="1" customWidth="1"/>
    <col min="37" max="16384" width="11.42578125" style="1" hidden="1"/>
  </cols>
  <sheetData>
    <row r="1" spans="1:36" ht="21" customHeight="1" x14ac:dyDescent="0.3">
      <c r="A1" s="573" t="s">
        <v>184</v>
      </c>
      <c r="B1" s="574"/>
      <c r="C1" s="574"/>
      <c r="D1" s="575"/>
      <c r="E1" s="593" t="s">
        <v>38</v>
      </c>
      <c r="F1" s="593"/>
      <c r="G1" s="593"/>
      <c r="H1" s="593"/>
      <c r="I1" s="593"/>
      <c r="J1" s="593"/>
      <c r="K1" s="593"/>
      <c r="L1" s="593"/>
      <c r="M1" s="593"/>
      <c r="N1" s="593"/>
      <c r="O1" s="593"/>
      <c r="P1" s="593"/>
      <c r="Q1" s="593"/>
      <c r="R1" s="593"/>
      <c r="S1" s="593"/>
      <c r="T1" s="593"/>
      <c r="U1" s="593"/>
      <c r="V1" s="10"/>
      <c r="W1" s="10"/>
      <c r="X1" s="10"/>
      <c r="Y1" s="10"/>
      <c r="Z1" s="10"/>
      <c r="AA1" s="10"/>
      <c r="AB1" s="10"/>
      <c r="AC1" s="10"/>
      <c r="AD1" s="10"/>
      <c r="AE1" s="10"/>
      <c r="AF1" s="10"/>
      <c r="AG1" s="10"/>
      <c r="AH1" s="10"/>
      <c r="AI1" s="10"/>
      <c r="AJ1" s="10"/>
    </row>
    <row r="2" spans="1:36" ht="18" customHeight="1" x14ac:dyDescent="0.3">
      <c r="A2" s="576"/>
      <c r="B2" s="577"/>
      <c r="C2" s="577"/>
      <c r="D2" s="578"/>
      <c r="E2" s="593"/>
      <c r="F2" s="593"/>
      <c r="G2" s="593"/>
      <c r="H2" s="593"/>
      <c r="I2" s="593"/>
      <c r="J2" s="593"/>
      <c r="K2" s="593"/>
      <c r="L2" s="593"/>
      <c r="M2" s="593"/>
      <c r="N2" s="593"/>
      <c r="O2" s="593"/>
      <c r="P2" s="593"/>
      <c r="Q2" s="593"/>
      <c r="R2" s="593"/>
      <c r="S2" s="593"/>
      <c r="T2" s="593"/>
      <c r="U2" s="593"/>
      <c r="V2" s="10"/>
      <c r="W2" s="10"/>
      <c r="X2" s="10"/>
      <c r="Y2" s="10"/>
      <c r="Z2" s="10"/>
      <c r="AA2" s="10"/>
      <c r="AB2" s="10"/>
      <c r="AC2" s="10"/>
      <c r="AD2" s="10"/>
      <c r="AE2" s="10"/>
      <c r="AF2" s="10"/>
      <c r="AG2" s="10"/>
      <c r="AH2" s="10"/>
      <c r="AI2" s="10"/>
      <c r="AJ2" s="10"/>
    </row>
    <row r="3" spans="1:36" ht="23.25" customHeight="1" x14ac:dyDescent="0.3">
      <c r="A3" s="576"/>
      <c r="B3" s="577"/>
      <c r="C3" s="577"/>
      <c r="D3" s="578"/>
      <c r="E3" s="593" t="s">
        <v>62</v>
      </c>
      <c r="F3" s="593"/>
      <c r="G3" s="593"/>
      <c r="H3" s="593"/>
      <c r="I3" s="593"/>
      <c r="J3" s="593"/>
      <c r="K3" s="593"/>
      <c r="L3" s="593"/>
      <c r="M3" s="593"/>
      <c r="N3" s="593"/>
      <c r="O3" s="593"/>
      <c r="P3" s="593"/>
      <c r="Q3" s="593"/>
      <c r="R3" s="593"/>
      <c r="S3" s="593"/>
      <c r="T3" s="593"/>
      <c r="U3" s="593"/>
      <c r="V3" s="10"/>
      <c r="W3" s="10"/>
      <c r="X3" s="10"/>
      <c r="Y3" s="10"/>
      <c r="Z3" s="10"/>
      <c r="AA3" s="10"/>
      <c r="AB3" s="10"/>
      <c r="AC3" s="10"/>
      <c r="AD3" s="10"/>
      <c r="AE3" s="10"/>
      <c r="AF3" s="10"/>
      <c r="AG3" s="10"/>
      <c r="AH3" s="10"/>
      <c r="AI3" s="10"/>
      <c r="AJ3" s="10"/>
    </row>
    <row r="4" spans="1:36" ht="23.25" customHeight="1" thickBot="1" x14ac:dyDescent="0.35">
      <c r="A4" s="579"/>
      <c r="B4" s="580"/>
      <c r="C4" s="580"/>
      <c r="D4" s="581"/>
      <c r="E4" s="593"/>
      <c r="F4" s="593"/>
      <c r="G4" s="593"/>
      <c r="H4" s="593"/>
      <c r="I4" s="593"/>
      <c r="J4" s="593"/>
      <c r="K4" s="593"/>
      <c r="L4" s="593"/>
      <c r="M4" s="593"/>
      <c r="N4" s="593"/>
      <c r="O4" s="593"/>
      <c r="P4" s="593"/>
      <c r="Q4" s="593"/>
      <c r="R4" s="593"/>
      <c r="S4" s="593"/>
      <c r="T4" s="593"/>
      <c r="U4" s="593"/>
      <c r="V4" s="10"/>
      <c r="W4" s="10"/>
      <c r="X4" s="10"/>
      <c r="Y4" s="10"/>
      <c r="Z4" s="10"/>
      <c r="AA4" s="10"/>
      <c r="AB4" s="10"/>
      <c r="AC4" s="10"/>
      <c r="AD4" s="10"/>
      <c r="AE4" s="10"/>
      <c r="AF4" s="10"/>
      <c r="AG4" s="10"/>
      <c r="AH4" s="10"/>
      <c r="AI4" s="10"/>
      <c r="AJ4" s="10"/>
    </row>
    <row r="5" spans="1:36" ht="16.5" hidden="1" x14ac:dyDescent="0.3">
      <c r="A5" s="11"/>
      <c r="B5" s="45"/>
      <c r="C5" s="45"/>
      <c r="D5" s="11"/>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row>
    <row r="6" spans="1:36" s="75" customFormat="1" ht="15.75" customHeight="1" thickBot="1" x14ac:dyDescent="0.25">
      <c r="A6" s="594"/>
      <c r="B6" s="594"/>
      <c r="C6" s="594"/>
      <c r="D6" s="594"/>
      <c r="E6" s="594"/>
      <c r="F6" s="595" t="s">
        <v>627</v>
      </c>
      <c r="G6" s="595"/>
      <c r="H6" s="595"/>
      <c r="I6" s="595"/>
      <c r="J6" s="596" t="s">
        <v>628</v>
      </c>
      <c r="K6" s="596"/>
      <c r="L6" s="596"/>
      <c r="M6" s="596"/>
      <c r="N6" s="597" t="s">
        <v>629</v>
      </c>
      <c r="O6" s="598"/>
      <c r="P6" s="598"/>
      <c r="Q6" s="599"/>
      <c r="R6" s="596" t="s">
        <v>53</v>
      </c>
      <c r="S6" s="596"/>
      <c r="T6" s="596"/>
      <c r="U6" s="596"/>
      <c r="V6" s="74"/>
      <c r="W6" s="74"/>
      <c r="X6" s="74"/>
      <c r="Y6" s="74"/>
      <c r="Z6" s="74"/>
      <c r="AA6" s="74"/>
      <c r="AB6" s="74"/>
      <c r="AC6" s="74"/>
      <c r="AD6" s="74"/>
      <c r="AE6" s="74"/>
      <c r="AF6" s="74"/>
      <c r="AG6" s="74"/>
      <c r="AH6" s="74"/>
      <c r="AI6" s="74"/>
      <c r="AJ6" s="74"/>
    </row>
    <row r="7" spans="1:36" s="75" customFormat="1" ht="39" customHeight="1" x14ac:dyDescent="0.2">
      <c r="A7" s="585" t="s">
        <v>17</v>
      </c>
      <c r="B7" s="586" t="s">
        <v>37</v>
      </c>
      <c r="C7" s="586"/>
      <c r="D7" s="588" t="s">
        <v>168</v>
      </c>
      <c r="E7" s="586" t="s">
        <v>32</v>
      </c>
      <c r="F7" s="587" t="s">
        <v>217</v>
      </c>
      <c r="G7" s="587"/>
      <c r="H7" s="587"/>
      <c r="I7" s="83" t="s">
        <v>60</v>
      </c>
      <c r="J7" s="584" t="s">
        <v>59</v>
      </c>
      <c r="K7" s="584"/>
      <c r="L7" s="584"/>
      <c r="M7" s="72" t="s">
        <v>60</v>
      </c>
      <c r="N7" s="590" t="s">
        <v>59</v>
      </c>
      <c r="O7" s="591"/>
      <c r="P7" s="592"/>
      <c r="Q7" s="443" t="s">
        <v>60</v>
      </c>
      <c r="R7" s="584" t="s">
        <v>59</v>
      </c>
      <c r="S7" s="584"/>
      <c r="T7" s="584"/>
      <c r="U7" s="72" t="s">
        <v>60</v>
      </c>
      <c r="V7" s="74"/>
      <c r="W7" s="74"/>
      <c r="X7" s="74"/>
      <c r="Y7" s="74"/>
      <c r="Z7" s="74"/>
      <c r="AA7" s="74"/>
      <c r="AB7" s="74"/>
      <c r="AC7" s="74"/>
      <c r="AD7" s="74"/>
      <c r="AE7" s="74"/>
      <c r="AF7" s="74"/>
      <c r="AG7" s="74"/>
      <c r="AH7" s="74"/>
      <c r="AI7" s="74"/>
      <c r="AJ7" s="74"/>
    </row>
    <row r="8" spans="1:36" s="75" customFormat="1" ht="53.25" customHeight="1" x14ac:dyDescent="0.2">
      <c r="A8" s="585"/>
      <c r="B8" s="586"/>
      <c r="C8" s="586"/>
      <c r="D8" s="589"/>
      <c r="E8" s="586"/>
      <c r="F8" s="84" t="s">
        <v>33</v>
      </c>
      <c r="G8" s="84" t="s">
        <v>34</v>
      </c>
      <c r="H8" s="84" t="s">
        <v>35</v>
      </c>
      <c r="I8" s="85" t="s">
        <v>36</v>
      </c>
      <c r="J8" s="34" t="s">
        <v>33</v>
      </c>
      <c r="K8" s="34" t="s">
        <v>34</v>
      </c>
      <c r="L8" s="34" t="s">
        <v>35</v>
      </c>
      <c r="M8" s="73" t="s">
        <v>36</v>
      </c>
      <c r="N8" s="34" t="s">
        <v>33</v>
      </c>
      <c r="O8" s="34" t="s">
        <v>34</v>
      </c>
      <c r="P8" s="34" t="s">
        <v>35</v>
      </c>
      <c r="Q8" s="73" t="s">
        <v>36</v>
      </c>
      <c r="R8" s="34" t="s">
        <v>33</v>
      </c>
      <c r="S8" s="34" t="s">
        <v>34</v>
      </c>
      <c r="T8" s="34" t="s">
        <v>35</v>
      </c>
      <c r="U8" s="73" t="s">
        <v>36</v>
      </c>
      <c r="V8" s="76"/>
      <c r="W8" s="76"/>
      <c r="X8" s="76"/>
      <c r="Y8" s="76"/>
      <c r="Z8" s="76"/>
      <c r="AA8" s="76"/>
      <c r="AB8" s="76"/>
      <c r="AC8" s="76"/>
      <c r="AD8" s="76"/>
      <c r="AE8" s="76"/>
      <c r="AF8" s="76"/>
      <c r="AG8" s="76"/>
      <c r="AH8" s="76"/>
      <c r="AI8" s="76"/>
      <c r="AJ8" s="76"/>
    </row>
    <row r="9" spans="1:36" s="75" customFormat="1" ht="72.75" customHeight="1" x14ac:dyDescent="0.2">
      <c r="A9" s="79">
        <v>1</v>
      </c>
      <c r="B9" s="582" t="s">
        <v>65</v>
      </c>
      <c r="C9" s="583"/>
      <c r="D9" s="71" t="s">
        <v>630</v>
      </c>
      <c r="E9" s="36" t="s">
        <v>65</v>
      </c>
      <c r="F9" s="428">
        <v>1</v>
      </c>
      <c r="G9" s="350" t="s">
        <v>873</v>
      </c>
      <c r="H9" s="350" t="s">
        <v>874</v>
      </c>
      <c r="I9" s="351" t="s">
        <v>875</v>
      </c>
      <c r="J9" s="428">
        <v>1</v>
      </c>
      <c r="K9" s="350"/>
      <c r="L9" s="350"/>
      <c r="M9" s="350"/>
      <c r="N9" s="428">
        <v>1</v>
      </c>
      <c r="O9" s="350"/>
      <c r="P9" s="350"/>
      <c r="Q9" s="350"/>
      <c r="R9" s="428">
        <v>1</v>
      </c>
      <c r="S9" s="350"/>
      <c r="T9" s="350"/>
      <c r="U9" s="350"/>
      <c r="V9" s="77"/>
      <c r="W9" s="77"/>
      <c r="X9" s="77"/>
      <c r="Y9" s="77"/>
      <c r="Z9" s="77"/>
      <c r="AA9" s="77"/>
      <c r="AB9" s="77"/>
      <c r="AC9" s="77"/>
      <c r="AD9" s="77"/>
      <c r="AE9" s="77"/>
      <c r="AF9" s="77"/>
      <c r="AG9" s="77"/>
      <c r="AH9" s="77"/>
      <c r="AI9" s="77"/>
      <c r="AJ9" s="77"/>
    </row>
    <row r="10" spans="1:36" s="75" customFormat="1" ht="66.75" customHeight="1" x14ac:dyDescent="0.2">
      <c r="A10" s="79">
        <v>2</v>
      </c>
      <c r="B10" s="582" t="s">
        <v>63</v>
      </c>
      <c r="C10" s="583"/>
      <c r="D10" s="71" t="s">
        <v>630</v>
      </c>
      <c r="E10" s="36" t="s">
        <v>63</v>
      </c>
      <c r="F10" s="428">
        <v>1</v>
      </c>
      <c r="G10" s="350" t="s">
        <v>873</v>
      </c>
      <c r="H10" s="350" t="s">
        <v>874</v>
      </c>
      <c r="I10" s="351" t="s">
        <v>876</v>
      </c>
      <c r="J10" s="428">
        <v>1</v>
      </c>
      <c r="K10" s="350"/>
      <c r="L10" s="350"/>
      <c r="M10" s="350"/>
      <c r="N10" s="428">
        <v>1</v>
      </c>
      <c r="O10" s="350"/>
      <c r="P10" s="350"/>
      <c r="Q10" s="350"/>
      <c r="R10" s="428">
        <v>1</v>
      </c>
      <c r="S10" s="350"/>
      <c r="T10" s="350"/>
      <c r="U10" s="350"/>
      <c r="V10" s="77"/>
      <c r="W10" s="77"/>
      <c r="X10" s="77"/>
      <c r="Y10" s="77"/>
      <c r="Z10" s="77"/>
      <c r="AA10" s="77"/>
      <c r="AB10" s="77"/>
      <c r="AC10" s="77"/>
      <c r="AD10" s="77"/>
      <c r="AE10" s="77"/>
      <c r="AF10" s="77"/>
      <c r="AG10" s="77"/>
      <c r="AH10" s="77"/>
      <c r="AI10" s="77"/>
      <c r="AJ10" s="77"/>
    </row>
    <row r="11" spans="1:36" s="75" customFormat="1" ht="66" customHeight="1" x14ac:dyDescent="0.2">
      <c r="A11" s="79">
        <v>3</v>
      </c>
      <c r="B11" s="582" t="s">
        <v>64</v>
      </c>
      <c r="C11" s="583"/>
      <c r="D11" s="71" t="s">
        <v>630</v>
      </c>
      <c r="E11" s="36" t="s">
        <v>64</v>
      </c>
      <c r="F11" s="428">
        <v>1</v>
      </c>
      <c r="G11" s="350" t="s">
        <v>873</v>
      </c>
      <c r="H11" s="350" t="s">
        <v>874</v>
      </c>
      <c r="I11" s="351" t="s">
        <v>876</v>
      </c>
      <c r="J11" s="428">
        <v>1</v>
      </c>
      <c r="K11" s="350"/>
      <c r="L11" s="350"/>
      <c r="M11" s="350"/>
      <c r="N11" s="428">
        <v>1</v>
      </c>
      <c r="O11" s="350"/>
      <c r="P11" s="350"/>
      <c r="Q11" s="350"/>
      <c r="R11" s="428">
        <v>1</v>
      </c>
      <c r="S11" s="350"/>
      <c r="T11" s="350"/>
      <c r="U11" s="350"/>
      <c r="V11" s="77"/>
      <c r="W11" s="77"/>
      <c r="X11" s="77"/>
      <c r="Y11" s="77"/>
      <c r="Z11" s="77"/>
      <c r="AA11" s="77"/>
      <c r="AB11" s="77"/>
      <c r="AC11" s="77"/>
      <c r="AD11" s="77"/>
      <c r="AE11" s="77"/>
      <c r="AF11" s="77"/>
      <c r="AG11" s="77"/>
      <c r="AH11" s="77"/>
      <c r="AI11" s="77"/>
      <c r="AJ11" s="77"/>
    </row>
    <row r="12" spans="1:36" s="75" customFormat="1" ht="58.5" customHeight="1" x14ac:dyDescent="0.2">
      <c r="A12" s="79">
        <v>4</v>
      </c>
      <c r="B12" s="582" t="s">
        <v>66</v>
      </c>
      <c r="C12" s="583"/>
      <c r="D12" s="71" t="s">
        <v>630</v>
      </c>
      <c r="E12" s="36" t="s">
        <v>170</v>
      </c>
      <c r="F12" s="428">
        <v>0.7</v>
      </c>
      <c r="G12" s="350" t="s">
        <v>914</v>
      </c>
      <c r="H12" s="350" t="s">
        <v>915</v>
      </c>
      <c r="I12" s="351" t="s">
        <v>916</v>
      </c>
      <c r="J12" s="428">
        <v>1</v>
      </c>
      <c r="K12" s="350" t="s">
        <v>1170</v>
      </c>
      <c r="L12" s="350" t="s">
        <v>1171</v>
      </c>
      <c r="M12" s="350" t="s">
        <v>1170</v>
      </c>
      <c r="N12" s="428">
        <v>1</v>
      </c>
      <c r="O12" s="350"/>
      <c r="P12" s="350"/>
      <c r="Q12" s="350"/>
      <c r="R12" s="428">
        <v>1</v>
      </c>
      <c r="S12" s="350"/>
      <c r="T12" s="350"/>
      <c r="U12" s="350"/>
      <c r="V12" s="77"/>
      <c r="W12" s="77"/>
      <c r="X12" s="77"/>
      <c r="Y12" s="77"/>
      <c r="Z12" s="77"/>
      <c r="AA12" s="77"/>
      <c r="AB12" s="77"/>
      <c r="AC12" s="77"/>
      <c r="AD12" s="77"/>
      <c r="AE12" s="77"/>
      <c r="AF12" s="77"/>
      <c r="AG12" s="77"/>
      <c r="AH12" s="77"/>
      <c r="AI12" s="77"/>
      <c r="AJ12" s="77"/>
    </row>
    <row r="13" spans="1:36" s="75" customFormat="1" ht="80.25" customHeight="1" x14ac:dyDescent="0.2">
      <c r="A13" s="79">
        <v>5</v>
      </c>
      <c r="B13" s="582" t="s">
        <v>67</v>
      </c>
      <c r="C13" s="583"/>
      <c r="D13" s="71" t="s">
        <v>630</v>
      </c>
      <c r="E13" s="36" t="s">
        <v>224</v>
      </c>
      <c r="F13" s="428">
        <v>0</v>
      </c>
      <c r="G13" s="350"/>
      <c r="H13" s="350"/>
      <c r="I13" s="351"/>
      <c r="J13" s="428">
        <v>0.5</v>
      </c>
      <c r="K13" s="350" t="s">
        <v>1172</v>
      </c>
      <c r="L13" s="350" t="s">
        <v>186</v>
      </c>
      <c r="M13" s="350" t="s">
        <v>1172</v>
      </c>
      <c r="N13" s="428">
        <v>1</v>
      </c>
      <c r="O13" s="350" t="s">
        <v>1269</v>
      </c>
      <c r="P13" s="350" t="s">
        <v>186</v>
      </c>
      <c r="Q13" s="442" t="s">
        <v>1270</v>
      </c>
      <c r="R13" s="428">
        <v>1</v>
      </c>
      <c r="S13" s="350"/>
      <c r="T13" s="350"/>
      <c r="U13" s="350"/>
      <c r="V13" s="77"/>
      <c r="W13" s="77"/>
      <c r="X13" s="77"/>
      <c r="Y13" s="77"/>
      <c r="Z13" s="77"/>
      <c r="AA13" s="77"/>
      <c r="AB13" s="77"/>
      <c r="AC13" s="77"/>
      <c r="AD13" s="77"/>
      <c r="AE13" s="77"/>
      <c r="AF13" s="77"/>
      <c r="AG13" s="77"/>
      <c r="AH13" s="77"/>
      <c r="AI13" s="77"/>
      <c r="AJ13" s="77"/>
    </row>
    <row r="14" spans="1:36" s="75" customFormat="1" ht="59.25" customHeight="1" x14ac:dyDescent="0.2">
      <c r="A14" s="79">
        <v>6</v>
      </c>
      <c r="B14" s="582" t="s">
        <v>68</v>
      </c>
      <c r="C14" s="583"/>
      <c r="D14" s="71" t="s">
        <v>630</v>
      </c>
      <c r="E14" s="36" t="s">
        <v>171</v>
      </c>
      <c r="F14" s="428">
        <v>1</v>
      </c>
      <c r="G14" s="350" t="s">
        <v>877</v>
      </c>
      <c r="H14" s="350" t="s">
        <v>878</v>
      </c>
      <c r="I14" s="350" t="s">
        <v>917</v>
      </c>
      <c r="J14" s="428">
        <v>1</v>
      </c>
      <c r="K14" s="350"/>
      <c r="L14" s="350"/>
      <c r="M14" s="350"/>
      <c r="N14" s="428">
        <v>1</v>
      </c>
      <c r="O14" s="350"/>
      <c r="P14" s="350"/>
      <c r="Q14" s="350"/>
      <c r="R14" s="428">
        <v>1</v>
      </c>
      <c r="S14" s="350"/>
      <c r="T14" s="350"/>
      <c r="U14" s="350"/>
      <c r="V14" s="77"/>
      <c r="W14" s="77"/>
      <c r="X14" s="77"/>
      <c r="Y14" s="77"/>
      <c r="Z14" s="77"/>
      <c r="AA14" s="77"/>
      <c r="AB14" s="77"/>
      <c r="AC14" s="77"/>
      <c r="AD14" s="77"/>
      <c r="AE14" s="77"/>
      <c r="AF14" s="77"/>
      <c r="AG14" s="77"/>
      <c r="AH14" s="77"/>
      <c r="AI14" s="77"/>
      <c r="AJ14" s="77"/>
    </row>
    <row r="15" spans="1:36" s="75" customFormat="1" ht="76.5" customHeight="1" x14ac:dyDescent="0.2">
      <c r="A15" s="79">
        <v>7</v>
      </c>
      <c r="B15" s="582" t="s">
        <v>69</v>
      </c>
      <c r="C15" s="583"/>
      <c r="D15" s="71" t="s">
        <v>630</v>
      </c>
      <c r="E15" s="36" t="s">
        <v>186</v>
      </c>
      <c r="F15" s="428">
        <v>0</v>
      </c>
      <c r="G15" s="350"/>
      <c r="H15" s="350"/>
      <c r="I15" s="351"/>
      <c r="J15" s="428">
        <v>0</v>
      </c>
      <c r="K15" s="350"/>
      <c r="L15" s="350"/>
      <c r="M15" s="351"/>
      <c r="N15" s="428">
        <v>0</v>
      </c>
      <c r="O15" s="350"/>
      <c r="P15" s="350"/>
      <c r="Q15" s="351"/>
      <c r="R15" s="428">
        <v>1</v>
      </c>
      <c r="S15" s="350" t="s">
        <v>1538</v>
      </c>
      <c r="T15" s="350" t="s">
        <v>1537</v>
      </c>
      <c r="U15" s="350" t="s">
        <v>1538</v>
      </c>
      <c r="V15" s="77"/>
      <c r="W15" s="77"/>
      <c r="X15" s="77"/>
      <c r="Y15" s="77"/>
      <c r="Z15" s="77"/>
      <c r="AA15" s="77"/>
      <c r="AB15" s="77"/>
      <c r="AC15" s="77"/>
      <c r="AD15" s="77"/>
      <c r="AE15" s="77"/>
      <c r="AF15" s="77"/>
      <c r="AG15" s="77"/>
      <c r="AH15" s="77"/>
      <c r="AI15" s="77"/>
      <c r="AJ15" s="77"/>
    </row>
    <row r="16" spans="1:36" s="75" customFormat="1" ht="63" customHeight="1" x14ac:dyDescent="0.2">
      <c r="A16" s="79">
        <v>8</v>
      </c>
      <c r="B16" s="562" t="s">
        <v>70</v>
      </c>
      <c r="C16" s="562"/>
      <c r="D16" s="71" t="s">
        <v>630</v>
      </c>
      <c r="E16" s="36" t="s">
        <v>218</v>
      </c>
      <c r="F16" s="428">
        <v>0.25</v>
      </c>
      <c r="G16" s="350" t="s">
        <v>879</v>
      </c>
      <c r="H16" s="350" t="s">
        <v>631</v>
      </c>
      <c r="I16" s="351" t="s">
        <v>876</v>
      </c>
      <c r="J16" s="428">
        <v>0.49</v>
      </c>
      <c r="K16" s="350" t="s">
        <v>1195</v>
      </c>
      <c r="L16" s="350" t="s">
        <v>1196</v>
      </c>
      <c r="M16" s="351" t="s">
        <v>1197</v>
      </c>
      <c r="N16" s="428">
        <v>0.68</v>
      </c>
      <c r="O16" s="350" t="s">
        <v>1195</v>
      </c>
      <c r="P16" s="350" t="s">
        <v>1196</v>
      </c>
      <c r="Q16" s="351" t="s">
        <v>1296</v>
      </c>
      <c r="R16" s="428">
        <v>1</v>
      </c>
      <c r="S16" s="350" t="s">
        <v>1195</v>
      </c>
      <c r="T16" s="350" t="s">
        <v>1196</v>
      </c>
      <c r="U16" s="351" t="s">
        <v>1296</v>
      </c>
      <c r="V16" s="77"/>
      <c r="W16" s="77"/>
      <c r="X16" s="77"/>
      <c r="Y16" s="77"/>
      <c r="Z16" s="77"/>
      <c r="AA16" s="77"/>
      <c r="AB16" s="77"/>
      <c r="AC16" s="77"/>
      <c r="AD16" s="77"/>
      <c r="AE16" s="77"/>
      <c r="AF16" s="77"/>
      <c r="AG16" s="77"/>
      <c r="AH16" s="77"/>
      <c r="AI16" s="77"/>
      <c r="AJ16" s="77"/>
    </row>
    <row r="17" spans="1:48" s="75" customFormat="1" ht="67.5" customHeight="1" x14ac:dyDescent="0.2">
      <c r="A17" s="79">
        <v>9</v>
      </c>
      <c r="B17" s="562" t="s">
        <v>71</v>
      </c>
      <c r="C17" s="562"/>
      <c r="D17" s="71" t="s">
        <v>630</v>
      </c>
      <c r="E17" s="36" t="s">
        <v>219</v>
      </c>
      <c r="F17" s="428">
        <v>0</v>
      </c>
      <c r="G17" s="352"/>
      <c r="H17" s="352"/>
      <c r="I17" s="21"/>
      <c r="J17" s="428">
        <v>0</v>
      </c>
      <c r="K17" s="350"/>
      <c r="L17" s="350"/>
      <c r="M17" s="351"/>
      <c r="N17" s="428">
        <v>0.5</v>
      </c>
      <c r="O17" s="350" t="s">
        <v>1539</v>
      </c>
      <c r="P17" s="350" t="s">
        <v>1271</v>
      </c>
      <c r="Q17" s="350" t="s">
        <v>1272</v>
      </c>
      <c r="R17" s="428">
        <v>1</v>
      </c>
      <c r="S17" s="350" t="s">
        <v>1540</v>
      </c>
      <c r="T17" s="350" t="s">
        <v>1541</v>
      </c>
      <c r="U17" s="350" t="s">
        <v>1540</v>
      </c>
      <c r="V17" s="77"/>
      <c r="W17" s="77"/>
      <c r="X17" s="77"/>
      <c r="Y17" s="77"/>
      <c r="Z17" s="77"/>
      <c r="AA17" s="77"/>
      <c r="AB17" s="77"/>
      <c r="AC17" s="77"/>
      <c r="AD17" s="77"/>
      <c r="AE17" s="77"/>
      <c r="AF17" s="77"/>
      <c r="AG17" s="77"/>
      <c r="AH17" s="77"/>
      <c r="AI17" s="77"/>
      <c r="AJ17" s="77"/>
    </row>
    <row r="18" spans="1:48" s="75" customFormat="1" ht="102.75" customHeight="1" x14ac:dyDescent="0.2">
      <c r="A18" s="79">
        <v>10</v>
      </c>
      <c r="B18" s="562" t="s">
        <v>632</v>
      </c>
      <c r="C18" s="562"/>
      <c r="D18" s="71" t="s">
        <v>633</v>
      </c>
      <c r="E18" s="36" t="s">
        <v>634</v>
      </c>
      <c r="F18" s="428">
        <v>0</v>
      </c>
      <c r="G18" s="352"/>
      <c r="H18" s="352"/>
      <c r="I18" s="21"/>
      <c r="J18" s="428">
        <v>0</v>
      </c>
      <c r="K18" s="350"/>
      <c r="L18" s="350"/>
      <c r="M18" s="351"/>
      <c r="N18" s="428">
        <v>1</v>
      </c>
      <c r="O18" s="350" t="s">
        <v>1273</v>
      </c>
      <c r="P18" s="350" t="s">
        <v>1274</v>
      </c>
      <c r="Q18" s="350" t="s">
        <v>1275</v>
      </c>
      <c r="R18" s="428">
        <v>1</v>
      </c>
      <c r="S18" s="350"/>
      <c r="T18" s="350"/>
      <c r="U18" s="350"/>
      <c r="V18" s="77"/>
      <c r="W18" s="77"/>
      <c r="X18" s="77"/>
      <c r="Y18" s="77"/>
      <c r="Z18" s="77"/>
      <c r="AA18" s="77"/>
      <c r="AB18" s="77"/>
      <c r="AC18" s="77"/>
      <c r="AD18" s="77"/>
      <c r="AE18" s="77"/>
      <c r="AF18" s="77"/>
      <c r="AG18" s="77"/>
      <c r="AH18" s="77"/>
      <c r="AI18" s="77"/>
      <c r="AJ18" s="77"/>
    </row>
    <row r="19" spans="1:48" s="75" customFormat="1" ht="69.75" customHeight="1" x14ac:dyDescent="0.2">
      <c r="A19" s="79">
        <v>11</v>
      </c>
      <c r="B19" s="562" t="s">
        <v>72</v>
      </c>
      <c r="C19" s="562"/>
      <c r="D19" s="71" t="s">
        <v>630</v>
      </c>
      <c r="E19" s="36" t="s">
        <v>224</v>
      </c>
      <c r="F19" s="428">
        <v>0</v>
      </c>
      <c r="G19" s="353"/>
      <c r="H19" s="353"/>
      <c r="I19" s="353"/>
      <c r="J19" s="428">
        <v>0</v>
      </c>
      <c r="K19" s="352"/>
      <c r="L19" s="352"/>
      <c r="M19" s="352"/>
      <c r="N19" s="428">
        <v>0</v>
      </c>
      <c r="O19" s="350"/>
      <c r="P19" s="350"/>
      <c r="Q19" s="350"/>
      <c r="R19" s="428">
        <v>1</v>
      </c>
      <c r="S19" s="350" t="s">
        <v>1532</v>
      </c>
      <c r="T19" s="350" t="s">
        <v>886</v>
      </c>
      <c r="U19" s="350" t="s">
        <v>1532</v>
      </c>
      <c r="V19" s="77"/>
      <c r="W19" s="77"/>
      <c r="X19" s="77"/>
      <c r="Y19" s="77"/>
      <c r="Z19" s="77"/>
      <c r="AA19" s="77"/>
      <c r="AB19" s="77"/>
      <c r="AC19" s="77"/>
      <c r="AD19" s="77"/>
      <c r="AE19" s="77"/>
      <c r="AF19" s="77"/>
      <c r="AG19" s="77"/>
      <c r="AH19" s="77"/>
      <c r="AI19" s="77"/>
      <c r="AJ19" s="77"/>
    </row>
    <row r="20" spans="1:48" s="75" customFormat="1" ht="78" customHeight="1" x14ac:dyDescent="0.2">
      <c r="A20" s="79">
        <v>12</v>
      </c>
      <c r="B20" s="562" t="s">
        <v>73</v>
      </c>
      <c r="C20" s="562"/>
      <c r="D20" s="71" t="s">
        <v>630</v>
      </c>
      <c r="E20" s="36" t="s">
        <v>225</v>
      </c>
      <c r="F20" s="428">
        <v>0</v>
      </c>
      <c r="G20" s="352"/>
      <c r="H20" s="352"/>
      <c r="I20" s="21"/>
      <c r="J20" s="428">
        <v>1</v>
      </c>
      <c r="K20" s="350" t="s">
        <v>1174</v>
      </c>
      <c r="L20" s="350" t="s">
        <v>886</v>
      </c>
      <c r="M20" s="351" t="s">
        <v>1174</v>
      </c>
      <c r="N20" s="428">
        <v>1</v>
      </c>
      <c r="O20" s="350"/>
      <c r="P20" s="350"/>
      <c r="Q20" s="350"/>
      <c r="R20" s="428">
        <v>1</v>
      </c>
      <c r="S20" s="354" t="s">
        <v>1533</v>
      </c>
      <c r="T20" s="352" t="s">
        <v>186</v>
      </c>
      <c r="U20" s="351" t="s">
        <v>1533</v>
      </c>
      <c r="V20" s="77"/>
      <c r="W20" s="77"/>
      <c r="X20" s="77"/>
      <c r="Y20" s="77"/>
      <c r="Z20" s="77"/>
      <c r="AA20" s="77"/>
      <c r="AB20" s="77"/>
      <c r="AC20" s="77"/>
      <c r="AD20" s="77"/>
      <c r="AE20" s="77"/>
      <c r="AF20" s="77"/>
      <c r="AG20" s="77"/>
      <c r="AH20" s="77"/>
      <c r="AI20" s="77"/>
      <c r="AJ20" s="77"/>
    </row>
    <row r="21" spans="1:48" s="75" customFormat="1" ht="64.5" customHeight="1" x14ac:dyDescent="0.2">
      <c r="A21" s="79">
        <v>13</v>
      </c>
      <c r="B21" s="562" t="s">
        <v>74</v>
      </c>
      <c r="C21" s="562"/>
      <c r="D21" s="71" t="s">
        <v>630</v>
      </c>
      <c r="E21" s="36" t="s">
        <v>185</v>
      </c>
      <c r="F21" s="428">
        <v>0</v>
      </c>
      <c r="G21" s="352"/>
      <c r="H21" s="352"/>
      <c r="I21" s="352"/>
      <c r="J21" s="428">
        <v>0</v>
      </c>
      <c r="K21" s="350"/>
      <c r="L21" s="350"/>
      <c r="M21" s="351"/>
      <c r="N21" s="428">
        <v>0</v>
      </c>
      <c r="O21" s="352"/>
      <c r="P21" s="352"/>
      <c r="Q21" s="352"/>
      <c r="R21" s="428">
        <v>1</v>
      </c>
      <c r="S21" s="352" t="s">
        <v>1534</v>
      </c>
      <c r="T21" s="352" t="s">
        <v>1535</v>
      </c>
      <c r="U21" s="352" t="s">
        <v>1534</v>
      </c>
      <c r="V21" s="77"/>
      <c r="W21" s="77"/>
      <c r="X21" s="77"/>
      <c r="Y21" s="77"/>
      <c r="Z21" s="77"/>
      <c r="AA21" s="77"/>
      <c r="AB21" s="77"/>
      <c r="AC21" s="77"/>
      <c r="AD21" s="77"/>
      <c r="AE21" s="77"/>
      <c r="AF21" s="77"/>
      <c r="AG21" s="77"/>
      <c r="AH21" s="77"/>
      <c r="AI21" s="77"/>
      <c r="AJ21" s="77"/>
    </row>
    <row r="22" spans="1:48" s="75" customFormat="1" ht="83.25" customHeight="1" x14ac:dyDescent="0.2">
      <c r="A22" s="79">
        <v>14</v>
      </c>
      <c r="B22" s="562" t="s">
        <v>75</v>
      </c>
      <c r="C22" s="562"/>
      <c r="D22" s="71" t="s">
        <v>630</v>
      </c>
      <c r="E22" s="36" t="s">
        <v>635</v>
      </c>
      <c r="F22" s="428">
        <v>0</v>
      </c>
      <c r="G22" s="352"/>
      <c r="H22" s="352"/>
      <c r="I22" s="21"/>
      <c r="J22" s="428">
        <v>0.5</v>
      </c>
      <c r="K22" s="350" t="s">
        <v>1175</v>
      </c>
      <c r="L22" s="350" t="s">
        <v>1173</v>
      </c>
      <c r="M22" s="351" t="s">
        <v>1176</v>
      </c>
      <c r="N22" s="428">
        <v>0.5</v>
      </c>
      <c r="O22" s="350"/>
      <c r="P22" s="350"/>
      <c r="Q22" s="351"/>
      <c r="R22" s="428">
        <v>1</v>
      </c>
      <c r="S22" s="354" t="s">
        <v>1536</v>
      </c>
      <c r="T22" s="352" t="s">
        <v>1535</v>
      </c>
      <c r="U22" s="354" t="s">
        <v>1536</v>
      </c>
      <c r="V22" s="77"/>
      <c r="W22" s="77"/>
      <c r="X22" s="77"/>
      <c r="Y22" s="77"/>
      <c r="Z22" s="77"/>
      <c r="AA22" s="77"/>
      <c r="AB22" s="77"/>
      <c r="AC22" s="77"/>
      <c r="AD22" s="77"/>
      <c r="AE22" s="77"/>
      <c r="AF22" s="77"/>
      <c r="AG22" s="77"/>
      <c r="AH22" s="77"/>
      <c r="AI22" s="77"/>
      <c r="AJ22" s="77"/>
    </row>
    <row r="23" spans="1:48" s="75" customFormat="1" ht="55.5" customHeight="1" thickBot="1" x14ac:dyDescent="0.25">
      <c r="A23" s="79">
        <v>15</v>
      </c>
      <c r="B23" s="562" t="s">
        <v>76</v>
      </c>
      <c r="C23" s="562"/>
      <c r="D23" s="97" t="s">
        <v>630</v>
      </c>
      <c r="E23" s="36" t="s">
        <v>635</v>
      </c>
      <c r="F23" s="428">
        <v>0</v>
      </c>
      <c r="G23" s="352"/>
      <c r="H23" s="352"/>
      <c r="I23" s="21"/>
      <c r="J23" s="428">
        <v>0</v>
      </c>
      <c r="K23" s="350"/>
      <c r="L23" s="350"/>
      <c r="M23" s="351"/>
      <c r="N23" s="428">
        <v>0</v>
      </c>
      <c r="O23" s="350"/>
      <c r="P23" s="350"/>
      <c r="Q23" s="351"/>
      <c r="R23" s="428">
        <v>1</v>
      </c>
      <c r="S23" s="354" t="s">
        <v>1536</v>
      </c>
      <c r="T23" s="352" t="s">
        <v>1535</v>
      </c>
      <c r="U23" s="354" t="s">
        <v>1536</v>
      </c>
      <c r="V23" s="77"/>
      <c r="W23" s="77"/>
      <c r="X23" s="77"/>
      <c r="Y23" s="77"/>
      <c r="Z23" s="77"/>
      <c r="AA23" s="77"/>
      <c r="AB23" s="77"/>
      <c r="AC23" s="77"/>
      <c r="AD23" s="77"/>
      <c r="AE23" s="77"/>
      <c r="AF23" s="77"/>
      <c r="AG23" s="77"/>
      <c r="AH23" s="77"/>
      <c r="AI23" s="77"/>
      <c r="AJ23" s="77"/>
    </row>
    <row r="24" spans="1:48" s="75" customFormat="1" ht="25.5" customHeight="1" thickBot="1" x14ac:dyDescent="0.25">
      <c r="A24" s="37"/>
      <c r="B24" s="82"/>
      <c r="C24" s="37"/>
      <c r="D24" s="37"/>
      <c r="E24" s="37"/>
      <c r="F24" s="90">
        <f>IFERROR(AVERAGE(F9:F23),"")</f>
        <v>0.33</v>
      </c>
      <c r="G24" s="37"/>
      <c r="H24" s="37"/>
      <c r="I24" s="37"/>
      <c r="J24" s="81">
        <f>IFERROR(AVERAGE(J9:J23),"")</f>
        <v>0.49933333333333335</v>
      </c>
      <c r="K24" s="37"/>
      <c r="L24" s="37"/>
      <c r="M24" s="86"/>
      <c r="N24" s="78">
        <f>IFERROR(AVERAGE(N9:N23),"")</f>
        <v>0.64533333333333331</v>
      </c>
      <c r="O24" s="86"/>
      <c r="P24" s="86"/>
      <c r="Q24" s="86"/>
      <c r="R24" s="78">
        <f>IFERROR(AVERAGE(R9:R23),"")</f>
        <v>1</v>
      </c>
      <c r="S24" s="86"/>
      <c r="T24" s="86"/>
      <c r="U24" s="86"/>
    </row>
    <row r="25" spans="1:48" ht="16.5" hidden="1" x14ac:dyDescent="0.3">
      <c r="E25" s="2"/>
      <c r="F25" s="2"/>
      <c r="G25" s="2"/>
      <c r="H25" s="2"/>
      <c r="I25" s="2"/>
      <c r="J25" s="2"/>
      <c r="K25" s="2"/>
      <c r="L25" s="2"/>
      <c r="M25" s="2"/>
      <c r="N25" s="2"/>
      <c r="O25" s="2"/>
      <c r="P25" s="2"/>
      <c r="Q25" s="2"/>
      <c r="R25" s="2"/>
      <c r="S25" s="2"/>
      <c r="T25" s="2"/>
      <c r="U25" s="2"/>
    </row>
    <row r="26" spans="1:48" ht="16.5" hidden="1" x14ac:dyDescent="0.3">
      <c r="E26" s="2"/>
      <c r="F26" s="2"/>
      <c r="G26" s="2"/>
      <c r="H26" s="2"/>
      <c r="I26" s="2"/>
      <c r="J26" s="2"/>
      <c r="K26" s="2"/>
      <c r="L26" s="2"/>
      <c r="M26" s="2"/>
      <c r="N26" s="2"/>
      <c r="O26" s="2"/>
      <c r="P26" s="2"/>
      <c r="Q26" s="2"/>
      <c r="R26" s="2"/>
      <c r="S26" s="2"/>
      <c r="T26" s="2"/>
      <c r="U26" s="2"/>
    </row>
    <row r="27" spans="1:48" ht="16.5" hidden="1" x14ac:dyDescent="0.3">
      <c r="E27" s="2"/>
      <c r="F27" s="2"/>
      <c r="G27" s="2"/>
      <c r="H27" s="2"/>
      <c r="I27" s="2"/>
      <c r="J27" s="2"/>
      <c r="K27" s="2"/>
      <c r="L27" s="2"/>
      <c r="M27" s="2"/>
      <c r="N27" s="2"/>
      <c r="O27" s="2"/>
      <c r="P27" s="2"/>
      <c r="Q27" s="2"/>
      <c r="R27" s="2"/>
      <c r="S27" s="2"/>
      <c r="T27" s="2"/>
      <c r="U27" s="2"/>
    </row>
    <row r="28" spans="1:48" s="2" customFormat="1" ht="16.5" hidden="1" x14ac:dyDescent="0.3">
      <c r="B28" s="46"/>
      <c r="C28" s="46"/>
      <c r="V28" s="17"/>
      <c r="W28" s="17"/>
      <c r="X28" s="17"/>
      <c r="Y28" s="17"/>
      <c r="Z28" s="17"/>
      <c r="AA28" s="17"/>
      <c r="AB28" s="17"/>
      <c r="AC28" s="17"/>
      <c r="AD28" s="17"/>
      <c r="AE28" s="17"/>
      <c r="AF28" s="17"/>
      <c r="AG28" s="17"/>
      <c r="AH28" s="17"/>
      <c r="AI28" s="17"/>
      <c r="AJ28" s="17"/>
      <c r="AK28" s="1"/>
      <c r="AL28" s="1"/>
      <c r="AM28" s="1"/>
      <c r="AN28" s="1"/>
      <c r="AO28" s="1"/>
      <c r="AP28" s="1"/>
      <c r="AQ28" s="1"/>
      <c r="AR28" s="1"/>
      <c r="AS28" s="1"/>
      <c r="AT28" s="1"/>
      <c r="AU28" s="1"/>
      <c r="AV28" s="1"/>
    </row>
    <row r="29" spans="1:48" s="2" customFormat="1" ht="16.5" hidden="1" x14ac:dyDescent="0.3">
      <c r="B29" s="46"/>
      <c r="C29" s="46"/>
      <c r="V29" s="17"/>
      <c r="W29" s="17"/>
      <c r="X29" s="17"/>
      <c r="Y29" s="17"/>
      <c r="Z29" s="17"/>
      <c r="AA29" s="17"/>
      <c r="AB29" s="17"/>
      <c r="AC29" s="17"/>
      <c r="AD29" s="17"/>
      <c r="AE29" s="17"/>
      <c r="AF29" s="17"/>
      <c r="AG29" s="17"/>
      <c r="AH29" s="17"/>
      <c r="AI29" s="17"/>
      <c r="AJ29" s="17"/>
      <c r="AK29" s="1"/>
      <c r="AL29" s="1"/>
      <c r="AM29" s="1"/>
      <c r="AN29" s="1"/>
      <c r="AO29" s="1"/>
      <c r="AP29" s="1"/>
      <c r="AQ29" s="1"/>
      <c r="AR29" s="1"/>
      <c r="AS29" s="1"/>
      <c r="AT29" s="1"/>
      <c r="AU29" s="1"/>
      <c r="AV29" s="1"/>
    </row>
    <row r="30" spans="1:48" s="2" customFormat="1" ht="16.5" hidden="1" x14ac:dyDescent="0.3">
      <c r="B30" s="46"/>
      <c r="C30" s="46"/>
      <c r="V30" s="17"/>
      <c r="W30" s="17"/>
      <c r="X30" s="17"/>
      <c r="Y30" s="17"/>
      <c r="Z30" s="17"/>
      <c r="AA30" s="17"/>
      <c r="AB30" s="17"/>
      <c r="AC30" s="17"/>
      <c r="AD30" s="17"/>
      <c r="AE30" s="17"/>
      <c r="AF30" s="17"/>
      <c r="AG30" s="17"/>
      <c r="AH30" s="17"/>
      <c r="AI30" s="17"/>
      <c r="AJ30" s="17"/>
      <c r="AK30" s="1"/>
      <c r="AL30" s="1"/>
      <c r="AM30" s="1"/>
      <c r="AN30" s="1"/>
      <c r="AO30" s="1"/>
      <c r="AP30" s="1"/>
      <c r="AQ30" s="1"/>
      <c r="AR30" s="1"/>
      <c r="AS30" s="1"/>
      <c r="AT30" s="1"/>
      <c r="AU30" s="1"/>
      <c r="AV30" s="1"/>
    </row>
    <row r="31" spans="1:48" s="2" customFormat="1" ht="16.5" hidden="1" x14ac:dyDescent="0.3">
      <c r="B31" s="46"/>
      <c r="C31" s="46"/>
      <c r="V31" s="17"/>
      <c r="W31" s="17"/>
      <c r="X31" s="17"/>
      <c r="Y31" s="17"/>
      <c r="Z31" s="17"/>
      <c r="AA31" s="17"/>
      <c r="AB31" s="17"/>
      <c r="AC31" s="17"/>
      <c r="AD31" s="17"/>
      <c r="AE31" s="17"/>
      <c r="AF31" s="17"/>
      <c r="AG31" s="17"/>
      <c r="AH31" s="17"/>
      <c r="AI31" s="17"/>
      <c r="AJ31" s="17"/>
      <c r="AK31" s="1"/>
      <c r="AL31" s="1"/>
      <c r="AM31" s="1"/>
      <c r="AN31" s="1"/>
      <c r="AO31" s="1"/>
      <c r="AP31" s="1"/>
      <c r="AQ31" s="1"/>
      <c r="AR31" s="1"/>
      <c r="AS31" s="1"/>
      <c r="AT31" s="1"/>
      <c r="AU31" s="1"/>
      <c r="AV31" s="1"/>
    </row>
    <row r="32" spans="1:48" s="2" customFormat="1" ht="16.5" hidden="1" x14ac:dyDescent="0.3">
      <c r="B32" s="46"/>
      <c r="C32" s="46"/>
      <c r="V32" s="17"/>
      <c r="W32" s="17"/>
      <c r="X32" s="17"/>
      <c r="Y32" s="17"/>
      <c r="Z32" s="17"/>
      <c r="AA32" s="17"/>
      <c r="AB32" s="17"/>
      <c r="AC32" s="17"/>
      <c r="AD32" s="17"/>
      <c r="AE32" s="17"/>
      <c r="AF32" s="17"/>
      <c r="AG32" s="17"/>
      <c r="AH32" s="17"/>
      <c r="AI32" s="17"/>
      <c r="AJ32" s="17"/>
      <c r="AK32" s="1"/>
      <c r="AL32" s="1"/>
      <c r="AM32" s="1"/>
      <c r="AN32" s="1"/>
      <c r="AO32" s="1"/>
      <c r="AP32" s="1"/>
      <c r="AQ32" s="1"/>
      <c r="AR32" s="1"/>
      <c r="AS32" s="1"/>
      <c r="AT32" s="1"/>
      <c r="AU32" s="1"/>
      <c r="AV32" s="1"/>
    </row>
    <row r="33" spans="2:48" s="2" customFormat="1" ht="16.5" hidden="1" x14ac:dyDescent="0.3">
      <c r="B33" s="46"/>
      <c r="C33" s="46"/>
      <c r="V33" s="17"/>
      <c r="W33" s="17"/>
      <c r="X33" s="17"/>
      <c r="Y33" s="17"/>
      <c r="Z33" s="17"/>
      <c r="AA33" s="17"/>
      <c r="AB33" s="17"/>
      <c r="AC33" s="17"/>
      <c r="AD33" s="17"/>
      <c r="AE33" s="17"/>
      <c r="AF33" s="17"/>
      <c r="AG33" s="17"/>
      <c r="AH33" s="17"/>
      <c r="AI33" s="17"/>
      <c r="AJ33" s="17"/>
      <c r="AK33" s="1"/>
      <c r="AL33" s="1"/>
      <c r="AM33" s="1"/>
      <c r="AN33" s="1"/>
      <c r="AO33" s="1"/>
      <c r="AP33" s="1"/>
      <c r="AQ33" s="1"/>
      <c r="AR33" s="1"/>
      <c r="AS33" s="1"/>
      <c r="AT33" s="1"/>
      <c r="AU33" s="1"/>
      <c r="AV33" s="1"/>
    </row>
    <row r="34" spans="2:48" s="2" customFormat="1" ht="16.5" hidden="1" x14ac:dyDescent="0.3">
      <c r="B34" s="46"/>
      <c r="C34" s="46"/>
      <c r="V34" s="17"/>
      <c r="W34" s="17"/>
      <c r="X34" s="17"/>
      <c r="Y34" s="17"/>
      <c r="Z34" s="17"/>
      <c r="AA34" s="17"/>
      <c r="AB34" s="17"/>
      <c r="AC34" s="17"/>
      <c r="AD34" s="17"/>
      <c r="AE34" s="17"/>
      <c r="AF34" s="17"/>
      <c r="AG34" s="17"/>
      <c r="AH34" s="17"/>
      <c r="AI34" s="17"/>
      <c r="AJ34" s="17"/>
      <c r="AK34" s="1"/>
      <c r="AL34" s="1"/>
      <c r="AM34" s="1"/>
      <c r="AN34" s="1"/>
      <c r="AO34" s="1"/>
      <c r="AP34" s="1"/>
      <c r="AQ34" s="1"/>
      <c r="AR34" s="1"/>
      <c r="AS34" s="1"/>
      <c r="AT34" s="1"/>
      <c r="AU34" s="1"/>
      <c r="AV34" s="1"/>
    </row>
    <row r="35" spans="2:48" s="2" customFormat="1" ht="16.5" customHeight="1" x14ac:dyDescent="0.3">
      <c r="B35" s="46"/>
      <c r="C35" s="46"/>
      <c r="V35" s="17"/>
      <c r="W35" s="17"/>
      <c r="X35" s="17"/>
      <c r="Y35" s="17"/>
      <c r="Z35" s="17"/>
      <c r="AA35" s="17"/>
      <c r="AB35" s="17"/>
      <c r="AC35" s="17"/>
      <c r="AD35" s="17"/>
      <c r="AE35" s="17"/>
      <c r="AF35" s="17"/>
      <c r="AG35" s="17"/>
      <c r="AH35" s="17"/>
      <c r="AI35" s="17"/>
      <c r="AJ35" s="17"/>
      <c r="AK35" s="1"/>
      <c r="AL35" s="1"/>
      <c r="AM35" s="1"/>
      <c r="AN35" s="1"/>
      <c r="AO35" s="1"/>
      <c r="AP35" s="1"/>
      <c r="AQ35" s="1"/>
      <c r="AR35" s="1"/>
      <c r="AS35" s="1"/>
      <c r="AT35" s="1"/>
      <c r="AU35" s="1"/>
      <c r="AV35" s="1"/>
    </row>
    <row r="36" spans="2:48" s="2" customFormat="1" ht="16.5" customHeight="1" x14ac:dyDescent="0.3">
      <c r="B36" s="46"/>
      <c r="C36" s="46"/>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
      <c r="AL36" s="1"/>
      <c r="AM36" s="1"/>
      <c r="AN36" s="1"/>
      <c r="AO36" s="1"/>
      <c r="AP36" s="1"/>
      <c r="AQ36" s="1"/>
      <c r="AR36" s="1"/>
      <c r="AS36" s="1"/>
      <c r="AT36" s="1"/>
      <c r="AU36" s="1"/>
      <c r="AV36" s="1"/>
    </row>
    <row r="37" spans="2:48" s="2" customFormat="1" ht="16.5" customHeight="1" x14ac:dyDescent="0.3">
      <c r="B37" s="46"/>
      <c r="C37" s="46"/>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
      <c r="AL37" s="1"/>
      <c r="AM37" s="1"/>
      <c r="AN37" s="1"/>
      <c r="AO37" s="1"/>
      <c r="AP37" s="1"/>
      <c r="AQ37" s="1"/>
      <c r="AR37" s="1"/>
      <c r="AS37" s="1"/>
      <c r="AT37" s="1"/>
      <c r="AU37" s="1"/>
      <c r="AV37" s="1"/>
    </row>
    <row r="38" spans="2:48" s="2" customFormat="1" ht="16.5" hidden="1" customHeight="1" thickBot="1" x14ac:dyDescent="0.35">
      <c r="B38" s="46"/>
      <c r="C38" s="46"/>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
      <c r="AL38" s="1"/>
      <c r="AM38" s="1"/>
      <c r="AN38" s="1"/>
      <c r="AO38" s="1"/>
      <c r="AP38" s="1"/>
      <c r="AQ38" s="1"/>
      <c r="AR38" s="1"/>
      <c r="AS38" s="1"/>
      <c r="AT38" s="1"/>
      <c r="AU38" s="1"/>
      <c r="AV38" s="1"/>
    </row>
    <row r="39" spans="2:48" s="2" customFormat="1" ht="50.25" hidden="1" customHeight="1" thickBot="1" x14ac:dyDescent="0.35">
      <c r="B39" s="106" t="s">
        <v>908</v>
      </c>
      <c r="C39" s="106" t="s">
        <v>221</v>
      </c>
      <c r="D39" s="106" t="s">
        <v>222</v>
      </c>
      <c r="E39" s="106" t="s">
        <v>191</v>
      </c>
      <c r="F39" s="106" t="s">
        <v>192</v>
      </c>
      <c r="G39" s="129"/>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
      <c r="AL39" s="1"/>
      <c r="AM39" s="1"/>
      <c r="AN39" s="1"/>
      <c r="AO39" s="1"/>
      <c r="AP39" s="1"/>
      <c r="AQ39" s="1"/>
      <c r="AR39" s="1"/>
      <c r="AS39" s="1"/>
      <c r="AT39" s="1"/>
      <c r="AU39" s="1"/>
      <c r="AV39" s="1"/>
    </row>
    <row r="40" spans="2:48" s="2" customFormat="1" ht="16.5" hidden="1" customHeight="1" thickTop="1" thickBot="1" x14ac:dyDescent="0.35">
      <c r="B40" s="111">
        <f>SUM(B41-C40)</f>
        <v>0.66999999999999993</v>
      </c>
      <c r="C40" s="111">
        <f>+F24</f>
        <v>0.33</v>
      </c>
      <c r="D40" s="111">
        <f>+J24</f>
        <v>0.49933333333333335</v>
      </c>
      <c r="E40" s="111">
        <f>SUM(N24)</f>
        <v>0.64533333333333331</v>
      </c>
      <c r="F40" s="111">
        <v>0.93</v>
      </c>
      <c r="G40" s="130"/>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
      <c r="AL40" s="1"/>
      <c r="AM40" s="1"/>
      <c r="AN40" s="1"/>
      <c r="AO40" s="1"/>
      <c r="AP40" s="1"/>
      <c r="AQ40" s="1"/>
      <c r="AR40" s="1"/>
      <c r="AS40" s="1"/>
      <c r="AT40" s="1"/>
      <c r="AU40" s="1"/>
      <c r="AV40" s="1"/>
    </row>
    <row r="41" spans="2:48" s="2" customFormat="1" ht="16.5" hidden="1" customHeight="1" x14ac:dyDescent="0.3">
      <c r="B41" s="347">
        <v>1</v>
      </c>
      <c r="E41" s="58"/>
      <c r="F41" s="58"/>
      <c r="G41" s="17"/>
      <c r="H41" s="17"/>
      <c r="I41" s="17"/>
      <c r="J41" s="17"/>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17"/>
      <c r="AK41" s="1"/>
      <c r="AL41" s="1"/>
      <c r="AM41" s="1"/>
      <c r="AN41" s="1"/>
      <c r="AO41" s="1"/>
      <c r="AP41" s="1"/>
      <c r="AQ41" s="1"/>
      <c r="AR41" s="1"/>
      <c r="AS41" s="1"/>
      <c r="AT41" s="1"/>
      <c r="AU41" s="1"/>
      <c r="AV41" s="1"/>
    </row>
    <row r="42" spans="2:48" s="2" customFormat="1" ht="16.5" hidden="1" customHeight="1" x14ac:dyDescent="0.3">
      <c r="B42" s="46"/>
      <c r="C42" s="46"/>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
      <c r="AL42" s="1"/>
      <c r="AM42" s="1"/>
      <c r="AN42" s="1"/>
      <c r="AO42" s="1"/>
      <c r="AP42" s="1"/>
      <c r="AQ42" s="1"/>
      <c r="AR42" s="1"/>
      <c r="AS42" s="1"/>
      <c r="AT42" s="1"/>
      <c r="AU42" s="1"/>
      <c r="AV42" s="1"/>
    </row>
    <row r="43" spans="2:48" s="2" customFormat="1" ht="16.5" hidden="1" customHeight="1" x14ac:dyDescent="0.3">
      <c r="B43" s="46"/>
      <c r="C43" s="46"/>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c r="AK43" s="1"/>
      <c r="AL43" s="1"/>
      <c r="AM43" s="1"/>
      <c r="AN43" s="1"/>
      <c r="AO43" s="1"/>
      <c r="AP43" s="1"/>
      <c r="AQ43" s="1"/>
      <c r="AR43" s="1"/>
      <c r="AS43" s="1"/>
      <c r="AT43" s="1"/>
      <c r="AU43" s="1"/>
      <c r="AV43" s="1"/>
    </row>
    <row r="44" spans="2:48" s="2" customFormat="1" ht="16.5" hidden="1" customHeight="1" x14ac:dyDescent="0.3">
      <c r="B44" s="46"/>
      <c r="C44" s="46"/>
      <c r="E44" s="17"/>
      <c r="F44" s="17"/>
      <c r="G44" s="17"/>
      <c r="H44" s="17"/>
      <c r="I44" s="17"/>
      <c r="J44" s="17"/>
      <c r="K44" s="17"/>
      <c r="L44" s="17"/>
      <c r="M44" s="17"/>
      <c r="N44" s="17"/>
      <c r="O44" s="17"/>
      <c r="P44" s="17"/>
      <c r="Q44" s="17"/>
      <c r="R44" s="17"/>
      <c r="S44" s="17"/>
      <c r="T44" s="17"/>
      <c r="U44" s="17"/>
      <c r="V44" s="17"/>
      <c r="W44" s="17"/>
      <c r="X44" s="17"/>
      <c r="Y44" s="17"/>
      <c r="Z44" s="17"/>
      <c r="AA44" s="17"/>
      <c r="AB44" s="17"/>
      <c r="AC44" s="17"/>
      <c r="AD44" s="17"/>
      <c r="AE44" s="17"/>
      <c r="AF44" s="17"/>
      <c r="AG44" s="17"/>
      <c r="AH44" s="17"/>
      <c r="AI44" s="17"/>
      <c r="AJ44" s="17"/>
      <c r="AK44" s="1"/>
      <c r="AL44" s="1"/>
      <c r="AM44" s="1"/>
      <c r="AN44" s="1"/>
      <c r="AO44" s="1"/>
      <c r="AP44" s="1"/>
      <c r="AQ44" s="1"/>
      <c r="AR44" s="1"/>
      <c r="AS44" s="1"/>
      <c r="AT44" s="1"/>
      <c r="AU44" s="1"/>
      <c r="AV44" s="1"/>
    </row>
    <row r="45" spans="2:48" s="2" customFormat="1" ht="16.5" hidden="1" customHeight="1" x14ac:dyDescent="0.3">
      <c r="B45" s="46"/>
      <c r="C45" s="46"/>
      <c r="E45" s="17"/>
      <c r="F45" s="17"/>
      <c r="G45" s="17"/>
      <c r="H45" s="17"/>
      <c r="I45" s="17"/>
      <c r="J45" s="1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17"/>
      <c r="AK45" s="1"/>
      <c r="AL45" s="1"/>
      <c r="AM45" s="1"/>
      <c r="AN45" s="1"/>
      <c r="AO45" s="1"/>
      <c r="AP45" s="1"/>
      <c r="AQ45" s="1"/>
      <c r="AR45" s="1"/>
      <c r="AS45" s="1"/>
      <c r="AT45" s="1"/>
      <c r="AU45" s="1"/>
      <c r="AV45" s="1"/>
    </row>
    <row r="46" spans="2:48" s="2" customFormat="1" ht="16.5" hidden="1" customHeight="1" x14ac:dyDescent="0.3">
      <c r="B46" s="46"/>
      <c r="C46" s="46"/>
      <c r="E46" s="17"/>
      <c r="F46" s="17"/>
      <c r="G46" s="17"/>
      <c r="H46" s="17"/>
      <c r="I46" s="17"/>
      <c r="J46" s="17"/>
      <c r="K46" s="17"/>
      <c r="L46" s="17"/>
      <c r="M46" s="17"/>
      <c r="N46" s="17"/>
      <c r="O46" s="17"/>
      <c r="P46" s="17"/>
      <c r="Q46" s="17"/>
      <c r="R46" s="17"/>
      <c r="S46" s="17"/>
      <c r="T46" s="17"/>
      <c r="U46" s="17"/>
      <c r="V46" s="17"/>
      <c r="W46" s="17"/>
      <c r="X46" s="17"/>
      <c r="Y46" s="17"/>
      <c r="Z46" s="17"/>
      <c r="AA46" s="17"/>
      <c r="AB46" s="17"/>
      <c r="AC46" s="17"/>
      <c r="AD46" s="17"/>
      <c r="AE46" s="17"/>
      <c r="AF46" s="17"/>
      <c r="AG46" s="17"/>
      <c r="AH46" s="17"/>
      <c r="AI46" s="17"/>
      <c r="AJ46" s="17"/>
      <c r="AK46" s="1"/>
      <c r="AL46" s="1"/>
      <c r="AM46" s="1"/>
      <c r="AN46" s="1"/>
      <c r="AO46" s="1"/>
      <c r="AP46" s="1"/>
      <c r="AQ46" s="1"/>
      <c r="AR46" s="1"/>
      <c r="AS46" s="1"/>
      <c r="AT46" s="1"/>
      <c r="AU46" s="1"/>
      <c r="AV46" s="1"/>
    </row>
    <row r="47" spans="2:48" s="2" customFormat="1" ht="16.5" hidden="1" customHeight="1" x14ac:dyDescent="0.3">
      <c r="B47" s="46"/>
      <c r="C47" s="46"/>
      <c r="E47" s="17"/>
      <c r="F47" s="17"/>
      <c r="G47" s="17"/>
      <c r="H47" s="17"/>
      <c r="I47" s="17"/>
      <c r="J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7"/>
      <c r="AK47" s="1"/>
      <c r="AL47" s="1"/>
      <c r="AM47" s="1"/>
      <c r="AN47" s="1"/>
      <c r="AO47" s="1"/>
      <c r="AP47" s="1"/>
      <c r="AQ47" s="1"/>
      <c r="AR47" s="1"/>
      <c r="AS47" s="1"/>
      <c r="AT47" s="1"/>
      <c r="AU47" s="1"/>
      <c r="AV47" s="1"/>
    </row>
    <row r="48" spans="2:48" s="2" customFormat="1" ht="16.5" hidden="1" customHeight="1" x14ac:dyDescent="0.3">
      <c r="B48" s="46"/>
      <c r="C48" s="46"/>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
      <c r="AL48" s="1"/>
      <c r="AM48" s="1"/>
      <c r="AN48" s="1"/>
      <c r="AO48" s="1"/>
      <c r="AP48" s="1"/>
      <c r="AQ48" s="1"/>
      <c r="AR48" s="1"/>
      <c r="AS48" s="1"/>
      <c r="AT48" s="1"/>
      <c r="AU48" s="1"/>
      <c r="AV48" s="1"/>
    </row>
    <row r="49" spans="2:48" s="2" customFormat="1" ht="16.5" hidden="1" customHeight="1" x14ac:dyDescent="0.3">
      <c r="B49" s="46"/>
      <c r="C49" s="46"/>
      <c r="E49" s="17"/>
      <c r="F49" s="17"/>
      <c r="G49" s="17"/>
      <c r="H49" s="17"/>
      <c r="I49" s="17" t="s">
        <v>226</v>
      </c>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
      <c r="AL49" s="1"/>
      <c r="AM49" s="1"/>
      <c r="AN49" s="1"/>
      <c r="AO49" s="1"/>
      <c r="AP49" s="1"/>
      <c r="AQ49" s="1"/>
      <c r="AR49" s="1"/>
      <c r="AS49" s="1"/>
      <c r="AT49" s="1"/>
      <c r="AU49" s="1"/>
      <c r="AV49" s="1"/>
    </row>
    <row r="50" spans="2:48" s="2" customFormat="1" ht="16.5" hidden="1" customHeight="1" x14ac:dyDescent="0.3">
      <c r="B50" s="46"/>
      <c r="C50" s="46"/>
      <c r="E50" s="17"/>
      <c r="F50" s="17"/>
      <c r="G50" s="17"/>
      <c r="H50" s="17"/>
      <c r="I50" s="17"/>
      <c r="J50" s="17"/>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
      <c r="AL50" s="1"/>
      <c r="AM50" s="1"/>
      <c r="AN50" s="1"/>
      <c r="AO50" s="1"/>
      <c r="AP50" s="1"/>
      <c r="AQ50" s="1"/>
      <c r="AR50" s="1"/>
      <c r="AS50" s="1"/>
      <c r="AT50" s="1"/>
      <c r="AU50" s="1"/>
      <c r="AV50" s="1"/>
    </row>
    <row r="51" spans="2:48" s="2" customFormat="1" ht="16.5" hidden="1" customHeight="1" x14ac:dyDescent="0.3">
      <c r="B51" s="46"/>
      <c r="C51" s="46"/>
      <c r="E51" s="17"/>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17"/>
      <c r="AK51" s="1"/>
      <c r="AL51" s="1"/>
      <c r="AM51" s="1"/>
      <c r="AN51" s="1"/>
      <c r="AO51" s="1"/>
      <c r="AP51" s="1"/>
      <c r="AQ51" s="1"/>
      <c r="AR51" s="1"/>
      <c r="AS51" s="1"/>
      <c r="AT51" s="1"/>
      <c r="AU51" s="1"/>
      <c r="AV51" s="1"/>
    </row>
    <row r="52" spans="2:48" s="2" customFormat="1" ht="16.5" customHeight="1" x14ac:dyDescent="0.3">
      <c r="B52" s="46"/>
      <c r="C52" s="46"/>
      <c r="E52" s="17"/>
      <c r="F52" s="17"/>
      <c r="G52" s="17"/>
      <c r="H52" s="17"/>
      <c r="I52" s="17"/>
      <c r="J52" s="17"/>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17"/>
      <c r="AK52" s="1"/>
      <c r="AL52" s="1"/>
      <c r="AM52" s="1"/>
      <c r="AN52" s="1"/>
      <c r="AO52" s="1"/>
      <c r="AP52" s="1"/>
      <c r="AQ52" s="1"/>
      <c r="AR52" s="1"/>
      <c r="AS52" s="1"/>
      <c r="AT52" s="1"/>
      <c r="AU52" s="1"/>
      <c r="AV52" s="1"/>
    </row>
    <row r="53" spans="2:48" s="2" customFormat="1" ht="16.5" customHeight="1" x14ac:dyDescent="0.3">
      <c r="B53" s="46"/>
      <c r="C53" s="46"/>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c r="AK53" s="1"/>
      <c r="AL53" s="1"/>
      <c r="AM53" s="1"/>
      <c r="AN53" s="1"/>
      <c r="AO53" s="1"/>
      <c r="AP53" s="1"/>
      <c r="AQ53" s="1"/>
      <c r="AR53" s="1"/>
      <c r="AS53" s="1"/>
      <c r="AT53" s="1"/>
      <c r="AU53" s="1"/>
      <c r="AV53" s="1"/>
    </row>
    <row r="54" spans="2:48" s="2" customFormat="1" ht="16.5" customHeight="1" x14ac:dyDescent="0.3">
      <c r="B54" s="46"/>
      <c r="C54" s="46"/>
      <c r="E54" s="17"/>
      <c r="F54" s="17"/>
      <c r="G54" s="17"/>
      <c r="H54" s="17"/>
      <c r="I54" s="17"/>
      <c r="J54" s="17"/>
      <c r="K54" s="17"/>
      <c r="L54" s="17"/>
      <c r="M54" s="17"/>
      <c r="N54" s="17"/>
      <c r="O54" s="17"/>
      <c r="P54" s="17"/>
      <c r="Q54" s="17"/>
      <c r="R54" s="17"/>
      <c r="S54" s="17"/>
      <c r="T54" s="17"/>
      <c r="U54" s="17"/>
      <c r="V54" s="17"/>
      <c r="W54" s="17"/>
      <c r="X54" s="17"/>
      <c r="Y54" s="17"/>
      <c r="Z54" s="17"/>
      <c r="AA54" s="17"/>
      <c r="AB54" s="17"/>
      <c r="AC54" s="17"/>
      <c r="AD54" s="17"/>
      <c r="AE54" s="17"/>
      <c r="AF54" s="17"/>
      <c r="AG54" s="17"/>
      <c r="AH54" s="17"/>
      <c r="AI54" s="17"/>
      <c r="AJ54" s="17"/>
      <c r="AK54" s="1"/>
      <c r="AL54" s="1"/>
      <c r="AM54" s="1"/>
      <c r="AN54" s="1"/>
      <c r="AO54" s="1"/>
      <c r="AP54" s="1"/>
      <c r="AQ54" s="1"/>
      <c r="AR54" s="1"/>
      <c r="AS54" s="1"/>
      <c r="AT54" s="1"/>
      <c r="AU54" s="1"/>
      <c r="AV54" s="1"/>
    </row>
    <row r="55" spans="2:48" s="2" customFormat="1" ht="16.5" customHeight="1" x14ac:dyDescent="0.3">
      <c r="B55" s="46"/>
      <c r="C55" s="46"/>
      <c r="E55" s="17"/>
      <c r="F55" s="17"/>
      <c r="G55" s="17"/>
      <c r="H55" s="17"/>
      <c r="I55" s="17"/>
      <c r="J55" s="17"/>
      <c r="K55" s="17"/>
      <c r="L55" s="17"/>
      <c r="M55" s="17"/>
      <c r="N55" s="17"/>
      <c r="O55" s="17"/>
      <c r="P55" s="17"/>
      <c r="Q55" s="17"/>
      <c r="R55" s="17"/>
      <c r="S55" s="17"/>
      <c r="T55" s="17"/>
      <c r="U55" s="17"/>
      <c r="V55" s="17"/>
      <c r="W55" s="17"/>
      <c r="X55" s="17"/>
      <c r="Y55" s="17"/>
      <c r="Z55" s="17"/>
      <c r="AA55" s="17"/>
      <c r="AB55" s="17"/>
      <c r="AC55" s="17"/>
      <c r="AD55" s="17"/>
      <c r="AE55" s="17"/>
      <c r="AF55" s="17"/>
      <c r="AG55" s="17"/>
      <c r="AH55" s="17"/>
      <c r="AI55" s="17"/>
      <c r="AJ55" s="17"/>
      <c r="AK55" s="1"/>
      <c r="AL55" s="1"/>
      <c r="AM55" s="1"/>
      <c r="AN55" s="1"/>
      <c r="AO55" s="1"/>
      <c r="AP55" s="1"/>
      <c r="AQ55" s="1"/>
      <c r="AR55" s="1"/>
      <c r="AS55" s="1"/>
      <c r="AT55" s="1"/>
      <c r="AU55" s="1"/>
      <c r="AV55" s="1"/>
    </row>
    <row r="56" spans="2:48" s="2" customFormat="1" ht="16.5" customHeight="1" x14ac:dyDescent="0.3">
      <c r="B56" s="46"/>
      <c r="C56" s="46"/>
      <c r="E56" s="17"/>
      <c r="F56" s="17"/>
      <c r="G56" s="17"/>
      <c r="H56" s="17"/>
      <c r="I56" s="17"/>
      <c r="J56" s="17"/>
      <c r="K56" s="17"/>
      <c r="L56" s="17"/>
      <c r="M56" s="17"/>
      <c r="N56" s="17"/>
      <c r="O56" s="17"/>
      <c r="P56" s="17"/>
      <c r="Q56" s="17"/>
      <c r="R56" s="17"/>
      <c r="S56" s="17"/>
      <c r="T56" s="17"/>
      <c r="U56" s="17"/>
      <c r="V56" s="17"/>
      <c r="W56" s="17"/>
      <c r="X56" s="17"/>
      <c r="Y56" s="17"/>
      <c r="Z56" s="17"/>
      <c r="AA56" s="17"/>
      <c r="AB56" s="17"/>
      <c r="AC56" s="17"/>
      <c r="AD56" s="17"/>
      <c r="AE56" s="17"/>
      <c r="AF56" s="17"/>
      <c r="AG56" s="17"/>
      <c r="AH56" s="17"/>
      <c r="AI56" s="17"/>
      <c r="AJ56" s="17"/>
      <c r="AK56" s="1"/>
      <c r="AL56" s="1"/>
      <c r="AM56" s="1"/>
      <c r="AN56" s="1"/>
      <c r="AO56" s="1"/>
      <c r="AP56" s="1"/>
      <c r="AQ56" s="1"/>
      <c r="AR56" s="1"/>
      <c r="AS56" s="1"/>
      <c r="AT56" s="1"/>
      <c r="AU56" s="1"/>
      <c r="AV56" s="1"/>
    </row>
    <row r="57" spans="2:48" s="2" customFormat="1" ht="16.5" customHeight="1" x14ac:dyDescent="0.3">
      <c r="B57" s="46"/>
      <c r="C57" s="46"/>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c r="AK57" s="1"/>
      <c r="AL57" s="1"/>
      <c r="AM57" s="1"/>
      <c r="AN57" s="1"/>
      <c r="AO57" s="1"/>
      <c r="AP57" s="1"/>
      <c r="AQ57" s="1"/>
      <c r="AR57" s="1"/>
      <c r="AS57" s="1"/>
      <c r="AT57" s="1"/>
      <c r="AU57" s="1"/>
      <c r="AV57" s="1"/>
    </row>
    <row r="58" spans="2:48" s="2" customFormat="1" ht="16.5" customHeight="1" x14ac:dyDescent="0.3">
      <c r="B58" s="46"/>
      <c r="C58" s="46"/>
      <c r="E58" s="17"/>
      <c r="F58" s="17"/>
      <c r="G58" s="17"/>
      <c r="H58" s="17"/>
      <c r="I58" s="17"/>
      <c r="J58" s="17"/>
      <c r="K58" s="17"/>
      <c r="L58" s="17"/>
      <c r="M58" s="17"/>
      <c r="N58" s="17"/>
      <c r="O58" s="17"/>
      <c r="P58" s="17"/>
      <c r="Q58" s="17"/>
      <c r="R58" s="17"/>
      <c r="S58" s="17"/>
      <c r="T58" s="17"/>
      <c r="U58" s="17"/>
      <c r="V58" s="17"/>
      <c r="W58" s="17"/>
      <c r="X58" s="17"/>
      <c r="Y58" s="17"/>
      <c r="Z58" s="17"/>
      <c r="AA58" s="17"/>
      <c r="AB58" s="17"/>
      <c r="AC58" s="17"/>
      <c r="AD58" s="17"/>
      <c r="AE58" s="17"/>
      <c r="AF58" s="17"/>
      <c r="AG58" s="17"/>
      <c r="AH58" s="17"/>
      <c r="AI58" s="17"/>
      <c r="AJ58" s="17"/>
      <c r="AK58" s="1"/>
      <c r="AL58" s="1"/>
      <c r="AM58" s="1"/>
      <c r="AN58" s="1"/>
      <c r="AO58" s="1"/>
      <c r="AP58" s="1"/>
      <c r="AQ58" s="1"/>
      <c r="AR58" s="1"/>
      <c r="AS58" s="1"/>
      <c r="AT58" s="1"/>
      <c r="AU58" s="1"/>
      <c r="AV58" s="1"/>
    </row>
    <row r="59" spans="2:48" s="2" customFormat="1" ht="16.5" customHeight="1" x14ac:dyDescent="0.3">
      <c r="B59" s="46"/>
      <c r="C59" s="46"/>
      <c r="E59" s="17"/>
      <c r="F59" s="17"/>
      <c r="G59" s="17"/>
      <c r="H59" s="17"/>
      <c r="I59" s="17"/>
      <c r="J59" s="17"/>
      <c r="K59" s="17"/>
      <c r="L59" s="17"/>
      <c r="M59" s="17"/>
      <c r="N59" s="17"/>
      <c r="O59" s="17"/>
      <c r="P59" s="17"/>
      <c r="Q59" s="17"/>
      <c r="R59" s="17"/>
      <c r="S59" s="17"/>
      <c r="T59" s="17"/>
      <c r="U59" s="17"/>
      <c r="V59" s="17"/>
      <c r="W59" s="17"/>
      <c r="X59" s="17"/>
      <c r="Y59" s="17"/>
      <c r="Z59" s="17"/>
      <c r="AA59" s="17"/>
      <c r="AB59" s="17"/>
      <c r="AC59" s="17"/>
      <c r="AD59" s="17"/>
      <c r="AE59" s="17"/>
      <c r="AF59" s="17"/>
      <c r="AG59" s="17"/>
      <c r="AH59" s="17"/>
      <c r="AI59" s="17"/>
      <c r="AJ59" s="17"/>
      <c r="AK59" s="1"/>
      <c r="AL59" s="1"/>
      <c r="AM59" s="1"/>
      <c r="AN59" s="1"/>
      <c r="AO59" s="1"/>
      <c r="AP59" s="1"/>
      <c r="AQ59" s="1"/>
      <c r="AR59" s="1"/>
      <c r="AS59" s="1"/>
      <c r="AT59" s="1"/>
      <c r="AU59" s="1"/>
      <c r="AV59" s="1"/>
    </row>
    <row r="60" spans="2:48" s="2" customFormat="1" ht="16.5" customHeight="1" x14ac:dyDescent="0.3">
      <c r="B60" s="46"/>
      <c r="C60" s="46"/>
      <c r="E60" s="17"/>
      <c r="F60" s="17"/>
      <c r="G60" s="17"/>
      <c r="H60" s="17"/>
      <c r="I60" s="17"/>
      <c r="J60" s="17"/>
      <c r="K60" s="17"/>
      <c r="L60" s="17"/>
      <c r="M60" s="17"/>
      <c r="N60" s="17"/>
      <c r="O60" s="17"/>
      <c r="P60" s="17"/>
      <c r="Q60" s="17"/>
      <c r="R60" s="17"/>
      <c r="S60" s="17"/>
      <c r="T60" s="17"/>
      <c r="U60" s="17"/>
      <c r="V60" s="17"/>
      <c r="W60" s="17"/>
      <c r="X60" s="17"/>
      <c r="Y60" s="17"/>
      <c r="Z60" s="17"/>
      <c r="AA60" s="17"/>
      <c r="AB60" s="17"/>
      <c r="AC60" s="17"/>
      <c r="AD60" s="17"/>
      <c r="AE60" s="17"/>
      <c r="AF60" s="17"/>
      <c r="AG60" s="17"/>
      <c r="AH60" s="17"/>
      <c r="AI60" s="17"/>
      <c r="AJ60" s="17"/>
      <c r="AK60" s="1"/>
      <c r="AL60" s="1"/>
      <c r="AM60" s="1"/>
      <c r="AN60" s="1"/>
      <c r="AO60" s="1"/>
      <c r="AP60" s="1"/>
      <c r="AQ60" s="1"/>
      <c r="AR60" s="1"/>
      <c r="AS60" s="1"/>
      <c r="AT60" s="1"/>
      <c r="AU60" s="1"/>
      <c r="AV60" s="1"/>
    </row>
    <row r="61" spans="2:48" s="2" customFormat="1" ht="16.5" customHeight="1" x14ac:dyDescent="0.3">
      <c r="B61" s="46"/>
      <c r="C61" s="46"/>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
      <c r="AL61" s="1"/>
      <c r="AM61" s="1"/>
      <c r="AN61" s="1"/>
      <c r="AO61" s="1"/>
      <c r="AP61" s="1"/>
      <c r="AQ61" s="1"/>
      <c r="AR61" s="1"/>
      <c r="AS61" s="1"/>
      <c r="AT61" s="1"/>
      <c r="AU61" s="1"/>
      <c r="AV61" s="1"/>
    </row>
    <row r="62" spans="2:48" s="2" customFormat="1" ht="16.5" customHeight="1" x14ac:dyDescent="0.3">
      <c r="B62" s="46"/>
      <c r="C62" s="46"/>
      <c r="E62" s="17"/>
      <c r="F62" s="17"/>
      <c r="G62" s="17"/>
      <c r="H62" s="17"/>
      <c r="I62" s="17"/>
      <c r="J62" s="17"/>
      <c r="K62" s="17"/>
      <c r="L62" s="17"/>
      <c r="M62" s="17"/>
      <c r="N62" s="17"/>
      <c r="O62" s="17"/>
      <c r="P62" s="17"/>
      <c r="Q62" s="17"/>
      <c r="R62" s="17"/>
      <c r="S62" s="17"/>
      <c r="T62" s="17"/>
      <c r="U62" s="17"/>
      <c r="V62" s="17"/>
      <c r="W62" s="17"/>
      <c r="X62" s="17"/>
      <c r="Y62" s="17"/>
      <c r="Z62" s="17"/>
      <c r="AA62" s="17"/>
      <c r="AB62" s="17"/>
      <c r="AC62" s="17"/>
      <c r="AD62" s="17"/>
      <c r="AE62" s="17"/>
      <c r="AF62" s="17"/>
      <c r="AG62" s="17"/>
      <c r="AH62" s="17"/>
      <c r="AI62" s="17"/>
      <c r="AJ62" s="17"/>
      <c r="AK62" s="1"/>
      <c r="AL62" s="1"/>
      <c r="AM62" s="1"/>
      <c r="AN62" s="1"/>
      <c r="AO62" s="1"/>
      <c r="AP62" s="1"/>
      <c r="AQ62" s="1"/>
      <c r="AR62" s="1"/>
      <c r="AS62" s="1"/>
      <c r="AT62" s="1"/>
      <c r="AU62" s="1"/>
      <c r="AV62" s="1"/>
    </row>
    <row r="63" spans="2:48" s="2" customFormat="1" ht="16.5" customHeight="1" x14ac:dyDescent="0.3">
      <c r="B63" s="46"/>
      <c r="C63" s="46"/>
      <c r="E63" s="17"/>
      <c r="F63" s="17"/>
      <c r="G63" s="17"/>
      <c r="H63" s="17"/>
      <c r="I63" s="17"/>
      <c r="J63" s="17"/>
      <c r="K63" s="17"/>
      <c r="L63" s="17"/>
      <c r="M63" s="17"/>
      <c r="N63" s="17"/>
      <c r="O63" s="17"/>
      <c r="P63" s="17"/>
      <c r="Q63" s="17"/>
      <c r="R63" s="17"/>
      <c r="S63" s="17"/>
      <c r="T63" s="17"/>
      <c r="U63" s="17"/>
      <c r="V63" s="17"/>
      <c r="W63" s="17"/>
      <c r="X63" s="17"/>
      <c r="Y63" s="17"/>
      <c r="Z63" s="17"/>
      <c r="AA63" s="17"/>
      <c r="AB63" s="17"/>
      <c r="AC63" s="17"/>
      <c r="AD63" s="17"/>
      <c r="AE63" s="17"/>
      <c r="AF63" s="17"/>
      <c r="AG63" s="17"/>
      <c r="AH63" s="17"/>
      <c r="AI63" s="17"/>
      <c r="AJ63" s="17"/>
      <c r="AK63" s="1"/>
      <c r="AL63" s="1"/>
      <c r="AM63" s="1"/>
      <c r="AN63" s="1"/>
      <c r="AO63" s="1"/>
      <c r="AP63" s="1"/>
      <c r="AQ63" s="1"/>
      <c r="AR63" s="1"/>
      <c r="AS63" s="1"/>
      <c r="AT63" s="1"/>
      <c r="AU63" s="1"/>
      <c r="AV63" s="1"/>
    </row>
    <row r="64" spans="2:48" s="2" customFormat="1" ht="16.5" customHeight="1" x14ac:dyDescent="0.3">
      <c r="B64" s="46"/>
      <c r="C64" s="46"/>
      <c r="E64" s="17"/>
      <c r="F64" s="17"/>
      <c r="G64" s="17"/>
      <c r="H64" s="17"/>
      <c r="I64" s="17"/>
      <c r="J64" s="17"/>
      <c r="K64" s="17"/>
      <c r="L64" s="17"/>
      <c r="M64" s="17"/>
      <c r="N64" s="17"/>
      <c r="O64" s="17"/>
      <c r="P64" s="17"/>
      <c r="Q64" s="17"/>
      <c r="R64" s="17"/>
      <c r="S64" s="17"/>
      <c r="T64" s="17"/>
      <c r="U64" s="17"/>
      <c r="V64" s="17"/>
      <c r="W64" s="17"/>
      <c r="X64" s="17"/>
      <c r="Y64" s="17"/>
      <c r="Z64" s="17"/>
      <c r="AA64" s="17"/>
      <c r="AB64" s="17"/>
      <c r="AC64" s="17"/>
      <c r="AD64" s="17"/>
      <c r="AE64" s="17"/>
      <c r="AF64" s="17"/>
      <c r="AG64" s="17"/>
      <c r="AH64" s="17"/>
      <c r="AI64" s="17"/>
      <c r="AJ64" s="17"/>
      <c r="AK64" s="1"/>
      <c r="AL64" s="1"/>
      <c r="AM64" s="1"/>
      <c r="AN64" s="1"/>
      <c r="AO64" s="1"/>
      <c r="AP64" s="1"/>
      <c r="AQ64" s="1"/>
      <c r="AR64" s="1"/>
      <c r="AS64" s="1"/>
      <c r="AT64" s="1"/>
      <c r="AU64" s="1"/>
      <c r="AV64" s="1"/>
    </row>
    <row r="65" spans="2:48" s="2" customFormat="1" ht="16.5" customHeight="1" x14ac:dyDescent="0.3">
      <c r="B65" s="46"/>
      <c r="C65" s="46"/>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c r="AK65" s="1"/>
      <c r="AL65" s="1"/>
      <c r="AM65" s="1"/>
      <c r="AN65" s="1"/>
      <c r="AO65" s="1"/>
      <c r="AP65" s="1"/>
      <c r="AQ65" s="1"/>
      <c r="AR65" s="1"/>
      <c r="AS65" s="1"/>
      <c r="AT65" s="1"/>
      <c r="AU65" s="1"/>
      <c r="AV65" s="1"/>
    </row>
    <row r="66" spans="2:48" s="2" customFormat="1" ht="16.5" customHeight="1" x14ac:dyDescent="0.3">
      <c r="B66" s="46"/>
      <c r="C66" s="46"/>
      <c r="E66" s="17"/>
      <c r="F66" s="17"/>
      <c r="G66" s="17"/>
      <c r="H66" s="17"/>
      <c r="I66" s="17"/>
      <c r="J66" s="17"/>
      <c r="K66" s="17"/>
      <c r="L66" s="17"/>
      <c r="M66" s="17"/>
      <c r="N66" s="17"/>
      <c r="O66" s="17"/>
      <c r="P66" s="17"/>
      <c r="Q66" s="17"/>
      <c r="R66" s="17"/>
      <c r="S66" s="17"/>
      <c r="T66" s="17"/>
      <c r="U66" s="17"/>
      <c r="V66" s="17"/>
      <c r="W66" s="17"/>
      <c r="X66" s="17"/>
      <c r="Y66" s="17"/>
      <c r="Z66" s="17"/>
      <c r="AA66" s="17"/>
      <c r="AB66" s="17"/>
      <c r="AC66" s="17"/>
      <c r="AD66" s="17"/>
      <c r="AE66" s="17"/>
      <c r="AF66" s="17"/>
      <c r="AG66" s="17"/>
      <c r="AH66" s="17"/>
      <c r="AI66" s="17"/>
      <c r="AJ66" s="17"/>
      <c r="AK66" s="1"/>
      <c r="AL66" s="1"/>
      <c r="AM66" s="1"/>
      <c r="AN66" s="1"/>
      <c r="AO66" s="1"/>
      <c r="AP66" s="1"/>
      <c r="AQ66" s="1"/>
      <c r="AR66" s="1"/>
      <c r="AS66" s="1"/>
      <c r="AT66" s="1"/>
      <c r="AU66" s="1"/>
      <c r="AV66" s="1"/>
    </row>
    <row r="67" spans="2:48" s="2" customFormat="1" ht="16.5" customHeight="1" x14ac:dyDescent="0.3">
      <c r="B67" s="46"/>
      <c r="C67" s="46"/>
      <c r="E67" s="17"/>
      <c r="F67" s="17"/>
      <c r="G67" s="17"/>
      <c r="H67" s="17"/>
      <c r="I67" s="17"/>
      <c r="J67" s="17"/>
      <c r="K67" s="17"/>
      <c r="L67" s="17"/>
      <c r="M67" s="17"/>
      <c r="N67" s="17"/>
      <c r="O67" s="17"/>
      <c r="P67" s="17"/>
      <c r="Q67" s="17"/>
      <c r="R67" s="17"/>
      <c r="S67" s="17"/>
      <c r="T67" s="17"/>
      <c r="U67" s="17"/>
      <c r="V67" s="17"/>
      <c r="W67" s="17"/>
      <c r="X67" s="17"/>
      <c r="Y67" s="17"/>
      <c r="Z67" s="17"/>
      <c r="AA67" s="17"/>
      <c r="AB67" s="17"/>
      <c r="AC67" s="17"/>
      <c r="AD67" s="17"/>
      <c r="AE67" s="17"/>
      <c r="AF67" s="17"/>
      <c r="AG67" s="17"/>
      <c r="AH67" s="17"/>
      <c r="AI67" s="17"/>
      <c r="AJ67" s="17"/>
      <c r="AK67" s="1"/>
      <c r="AL67" s="1"/>
      <c r="AM67" s="1"/>
      <c r="AN67" s="1"/>
      <c r="AO67" s="1"/>
      <c r="AP67" s="1"/>
      <c r="AQ67" s="1"/>
      <c r="AR67" s="1"/>
      <c r="AS67" s="1"/>
      <c r="AT67" s="1"/>
      <c r="AU67" s="1"/>
      <c r="AV67" s="1"/>
    </row>
  </sheetData>
  <sheetProtection formatColumns="0" formatRows="0" autoFilter="0"/>
  <mergeCells count="31">
    <mergeCell ref="E1:U2"/>
    <mergeCell ref="E3:U4"/>
    <mergeCell ref="A6:E6"/>
    <mergeCell ref="F6:I6"/>
    <mergeCell ref="J6:M6"/>
    <mergeCell ref="N6:Q6"/>
    <mergeCell ref="R6:U6"/>
    <mergeCell ref="A1:D4"/>
    <mergeCell ref="B15:C15"/>
    <mergeCell ref="R7:T7"/>
    <mergeCell ref="B9:C9"/>
    <mergeCell ref="A7:A8"/>
    <mergeCell ref="B7:C8"/>
    <mergeCell ref="E7:E8"/>
    <mergeCell ref="F7:H7"/>
    <mergeCell ref="J7:L7"/>
    <mergeCell ref="B10:C10"/>
    <mergeCell ref="B11:C11"/>
    <mergeCell ref="B12:C12"/>
    <mergeCell ref="B13:C13"/>
    <mergeCell ref="B14:C14"/>
    <mergeCell ref="D7:D8"/>
    <mergeCell ref="N7:P7"/>
    <mergeCell ref="B23:C23"/>
    <mergeCell ref="B16:C16"/>
    <mergeCell ref="B17:C17"/>
    <mergeCell ref="B19:C19"/>
    <mergeCell ref="B20:C20"/>
    <mergeCell ref="B21:C21"/>
    <mergeCell ref="B22:C22"/>
    <mergeCell ref="B18:C18"/>
  </mergeCells>
  <phoneticPr fontId="17" type="noConversion"/>
  <conditionalFormatting sqref="F9">
    <cfRule type="cellIs" dxfId="421" priority="22" operator="equal">
      <formula>1</formula>
    </cfRule>
    <cfRule type="cellIs" dxfId="420" priority="23" operator="between">
      <formula>0.31</formula>
      <formula>0.9</formula>
    </cfRule>
    <cfRule type="cellIs" dxfId="419" priority="24" operator="between">
      <formula>0</formula>
      <formula>0.3</formula>
    </cfRule>
  </conditionalFormatting>
  <conditionalFormatting sqref="F10:F23">
    <cfRule type="cellIs" dxfId="418" priority="19" operator="equal">
      <formula>1</formula>
    </cfRule>
    <cfRule type="cellIs" dxfId="417" priority="20" operator="between">
      <formula>0.31</formula>
      <formula>0.9</formula>
    </cfRule>
    <cfRule type="cellIs" dxfId="416" priority="21" operator="between">
      <formula>0</formula>
      <formula>0.3</formula>
    </cfRule>
  </conditionalFormatting>
  <conditionalFormatting sqref="J9">
    <cfRule type="cellIs" dxfId="415" priority="16" operator="equal">
      <formula>1</formula>
    </cfRule>
    <cfRule type="cellIs" dxfId="414" priority="17" operator="between">
      <formula>0.31</formula>
      <formula>0.9</formula>
    </cfRule>
    <cfRule type="cellIs" dxfId="413" priority="18" operator="between">
      <formula>0</formula>
      <formula>0.3</formula>
    </cfRule>
  </conditionalFormatting>
  <conditionalFormatting sqref="J10:J23">
    <cfRule type="cellIs" dxfId="412" priority="13" operator="equal">
      <formula>1</formula>
    </cfRule>
    <cfRule type="cellIs" dxfId="411" priority="14" operator="between">
      <formula>0.31</formula>
      <formula>0.9</formula>
    </cfRule>
    <cfRule type="cellIs" dxfId="410" priority="15" operator="between">
      <formula>0</formula>
      <formula>0.3</formula>
    </cfRule>
  </conditionalFormatting>
  <conditionalFormatting sqref="N9">
    <cfRule type="cellIs" dxfId="409" priority="10" operator="equal">
      <formula>1</formula>
    </cfRule>
    <cfRule type="cellIs" dxfId="408" priority="11" operator="between">
      <formula>0.31</formula>
      <formula>0.9</formula>
    </cfRule>
    <cfRule type="cellIs" dxfId="407" priority="12" operator="between">
      <formula>0</formula>
      <formula>0.3</formula>
    </cfRule>
  </conditionalFormatting>
  <conditionalFormatting sqref="N10:N23">
    <cfRule type="cellIs" dxfId="406" priority="7" operator="equal">
      <formula>1</formula>
    </cfRule>
    <cfRule type="cellIs" dxfId="405" priority="8" operator="between">
      <formula>0.31</formula>
      <formula>0.9</formula>
    </cfRule>
    <cfRule type="cellIs" dxfId="404" priority="9" operator="between">
      <formula>0</formula>
      <formula>0.3</formula>
    </cfRule>
  </conditionalFormatting>
  <conditionalFormatting sqref="R9">
    <cfRule type="cellIs" dxfId="403" priority="4" operator="equal">
      <formula>1</formula>
    </cfRule>
    <cfRule type="cellIs" dxfId="402" priority="5" operator="between">
      <formula>0.31</formula>
      <formula>0.9</formula>
    </cfRule>
    <cfRule type="cellIs" dxfId="401" priority="6" operator="between">
      <formula>0</formula>
      <formula>0.3</formula>
    </cfRule>
  </conditionalFormatting>
  <conditionalFormatting sqref="R10:R23">
    <cfRule type="cellIs" dxfId="400" priority="1" operator="equal">
      <formula>1</formula>
    </cfRule>
    <cfRule type="cellIs" dxfId="399" priority="2" operator="between">
      <formula>0.31</formula>
      <formula>0.9</formula>
    </cfRule>
    <cfRule type="cellIs" dxfId="398" priority="3" operator="between">
      <formula>0</formula>
      <formula>0.3</formula>
    </cfRule>
  </conditionalFormatting>
  <pageMargins left="0.51181102362204722" right="0.51181102362204722" top="0.35433070866141736" bottom="0.35433070866141736" header="0.31496062992125984" footer="0.31496062992125984"/>
  <pageSetup orientation="landscape" r:id="rId1"/>
  <drawing r:id="rId2"/>
  <extLst>
    <ext xmlns:x14="http://schemas.microsoft.com/office/spreadsheetml/2009/9/main" uri="{05C60535-1F16-4fd2-B633-F4F36F0B64E0}">
      <x14:sparklineGroups xmlns:xm="http://schemas.microsoft.com/office/excel/2006/main">
        <x14:sparklineGroup type="stacked" displayEmptyCellsAs="gap" negative="1" xr2:uid="{D00B7E53-8DDE-47DC-8448-9F444BA0AE26}">
          <x14:colorSeries rgb="FF376092"/>
          <x14:colorNegative rgb="FFD00000"/>
          <x14:colorAxis rgb="FF000000"/>
          <x14:colorMarkers rgb="FFD00000"/>
          <x14:colorFirst rgb="FFD00000"/>
          <x14:colorLast rgb="FFD00000"/>
          <x14:colorHigh rgb="FFD00000"/>
          <x14:colorLow rgb="FFD00000"/>
          <x14:sparklines>
            <x14:sparkline>
              <xm:sqref>L46</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V69"/>
  <sheetViews>
    <sheetView zoomScale="70" zoomScaleNormal="70" workbookViewId="0">
      <pane xSplit="5" ySplit="8" topLeftCell="J36" activePane="bottomRight" state="frozen"/>
      <selection activeCell="L31" sqref="L31"/>
      <selection pane="topRight" activeCell="L31" sqref="L31"/>
      <selection pane="bottomLeft" activeCell="L31" sqref="L31"/>
      <selection pane="bottomRight" activeCell="R41" sqref="R41"/>
    </sheetView>
  </sheetViews>
  <sheetFormatPr baseColWidth="10" defaultColWidth="0" defaultRowHeight="0" customHeight="1" zeroHeight="1" x14ac:dyDescent="0.3"/>
  <cols>
    <col min="1" max="1" width="4" style="2" bestFit="1" customWidth="1"/>
    <col min="2" max="2" width="19" style="2" customWidth="1"/>
    <col min="3" max="3" width="21.7109375" style="2" customWidth="1"/>
    <col min="4" max="4" width="10.5703125" style="2" customWidth="1"/>
    <col min="5" max="5" width="17" style="17" customWidth="1"/>
    <col min="6" max="6" width="8.5703125" style="17" customWidth="1"/>
    <col min="7" max="7" width="24.5703125" style="17" customWidth="1"/>
    <col min="8" max="8" width="16.140625" style="17" customWidth="1"/>
    <col min="9" max="9" width="36.42578125" style="17" customWidth="1"/>
    <col min="10" max="10" width="8.5703125" style="17" customWidth="1"/>
    <col min="11" max="11" width="27.85546875" style="17" customWidth="1"/>
    <col min="12" max="12" width="23.7109375" style="17" customWidth="1"/>
    <col min="13" max="13" width="33.7109375" style="17" customWidth="1"/>
    <col min="14" max="14" width="8.5703125" style="17" customWidth="1"/>
    <col min="15" max="15" width="27.85546875" style="17" customWidth="1"/>
    <col min="16" max="16" width="23.7109375" style="17" customWidth="1"/>
    <col min="17" max="17" width="33.7109375" style="17" customWidth="1"/>
    <col min="18" max="18" width="8.5703125" style="17" customWidth="1"/>
    <col min="19" max="19" width="27.85546875" style="17" customWidth="1"/>
    <col min="20" max="20" width="23.7109375" style="17" customWidth="1"/>
    <col min="21" max="21" width="33.7109375" style="17" customWidth="1"/>
    <col min="22" max="22" width="11.42578125" style="17" customWidth="1"/>
    <col min="23" max="36" width="11.42578125" style="17" hidden="1" customWidth="1"/>
    <col min="37" max="16384" width="11.42578125" style="1" hidden="1"/>
  </cols>
  <sheetData>
    <row r="1" spans="1:48" ht="21" customHeight="1" x14ac:dyDescent="0.3">
      <c r="A1" s="573" t="s">
        <v>184</v>
      </c>
      <c r="B1" s="574"/>
      <c r="C1" s="574"/>
      <c r="D1" s="40"/>
      <c r="E1" s="601" t="s">
        <v>38</v>
      </c>
      <c r="F1" s="601"/>
      <c r="G1" s="601"/>
      <c r="H1" s="601"/>
      <c r="I1" s="601"/>
      <c r="J1" s="601"/>
      <c r="K1" s="601"/>
      <c r="L1" s="601"/>
      <c r="M1" s="601"/>
      <c r="N1" s="601"/>
      <c r="O1" s="601"/>
      <c r="P1" s="601"/>
      <c r="Q1" s="601"/>
      <c r="R1" s="601"/>
      <c r="S1" s="601"/>
      <c r="T1" s="601"/>
      <c r="U1" s="601"/>
      <c r="V1" s="10"/>
      <c r="W1" s="10"/>
      <c r="X1" s="10"/>
      <c r="Y1" s="10"/>
      <c r="Z1" s="10"/>
      <c r="AA1" s="10"/>
      <c r="AB1" s="10"/>
      <c r="AC1" s="10"/>
      <c r="AD1" s="10"/>
      <c r="AE1" s="10"/>
      <c r="AF1" s="10"/>
      <c r="AG1" s="10"/>
      <c r="AH1" s="10"/>
      <c r="AI1" s="10"/>
      <c r="AJ1" s="10"/>
    </row>
    <row r="2" spans="1:48" ht="18" customHeight="1" x14ac:dyDescent="0.3">
      <c r="A2" s="576"/>
      <c r="B2" s="577"/>
      <c r="C2" s="577"/>
      <c r="D2" s="41"/>
      <c r="E2" s="601"/>
      <c r="F2" s="601"/>
      <c r="G2" s="601"/>
      <c r="H2" s="601"/>
      <c r="I2" s="601"/>
      <c r="J2" s="601"/>
      <c r="K2" s="601"/>
      <c r="L2" s="601"/>
      <c r="M2" s="601"/>
      <c r="N2" s="601"/>
      <c r="O2" s="601"/>
      <c r="P2" s="601"/>
      <c r="Q2" s="601"/>
      <c r="R2" s="601"/>
      <c r="S2" s="601"/>
      <c r="T2" s="601"/>
      <c r="U2" s="601"/>
      <c r="V2" s="10"/>
      <c r="W2" s="10"/>
      <c r="X2" s="10"/>
      <c r="Y2" s="10"/>
      <c r="Z2" s="10"/>
      <c r="AA2" s="10"/>
      <c r="AB2" s="10"/>
      <c r="AC2" s="10"/>
      <c r="AD2" s="10"/>
      <c r="AE2" s="10"/>
      <c r="AF2" s="10"/>
      <c r="AG2" s="10"/>
      <c r="AH2" s="10"/>
      <c r="AI2" s="10"/>
      <c r="AJ2" s="10"/>
    </row>
    <row r="3" spans="1:48" ht="23.25" customHeight="1" x14ac:dyDescent="0.3">
      <c r="A3" s="576"/>
      <c r="B3" s="577"/>
      <c r="C3" s="577"/>
      <c r="D3" s="41"/>
      <c r="E3" s="601" t="s">
        <v>79</v>
      </c>
      <c r="F3" s="601"/>
      <c r="G3" s="601"/>
      <c r="H3" s="601"/>
      <c r="I3" s="601"/>
      <c r="J3" s="601"/>
      <c r="K3" s="601"/>
      <c r="L3" s="601"/>
      <c r="M3" s="601"/>
      <c r="N3" s="601"/>
      <c r="O3" s="601"/>
      <c r="P3" s="601"/>
      <c r="Q3" s="601"/>
      <c r="R3" s="601"/>
      <c r="S3" s="601"/>
      <c r="T3" s="601"/>
      <c r="U3" s="601"/>
      <c r="V3" s="10"/>
      <c r="W3" s="10"/>
      <c r="X3" s="10"/>
      <c r="Y3" s="10"/>
      <c r="Z3" s="10"/>
      <c r="AA3" s="10"/>
      <c r="AB3" s="10"/>
      <c r="AC3" s="10"/>
      <c r="AD3" s="10"/>
      <c r="AE3" s="10"/>
      <c r="AF3" s="10"/>
      <c r="AG3" s="10"/>
      <c r="AH3" s="10"/>
      <c r="AI3" s="10"/>
      <c r="AJ3" s="10"/>
    </row>
    <row r="4" spans="1:48" ht="23.25" customHeight="1" x14ac:dyDescent="0.3">
      <c r="A4" s="579"/>
      <c r="B4" s="580"/>
      <c r="C4" s="580"/>
      <c r="D4" s="42"/>
      <c r="E4" s="601"/>
      <c r="F4" s="601"/>
      <c r="G4" s="601"/>
      <c r="H4" s="601"/>
      <c r="I4" s="601"/>
      <c r="J4" s="601"/>
      <c r="K4" s="601"/>
      <c r="L4" s="601"/>
      <c r="M4" s="601"/>
      <c r="N4" s="601"/>
      <c r="O4" s="601"/>
      <c r="P4" s="601"/>
      <c r="Q4" s="601"/>
      <c r="R4" s="601"/>
      <c r="S4" s="601"/>
      <c r="T4" s="601"/>
      <c r="U4" s="601"/>
      <c r="V4" s="10"/>
      <c r="W4" s="10"/>
      <c r="X4" s="10"/>
      <c r="Y4" s="10"/>
      <c r="Z4" s="10"/>
      <c r="AA4" s="10"/>
      <c r="AB4" s="10"/>
      <c r="AC4" s="10"/>
      <c r="AD4" s="10"/>
      <c r="AE4" s="10"/>
      <c r="AF4" s="10"/>
      <c r="AG4" s="10"/>
      <c r="AH4" s="10"/>
      <c r="AI4" s="10"/>
      <c r="AJ4" s="10"/>
    </row>
    <row r="5" spans="1:48" ht="16.5" hidden="1" x14ac:dyDescent="0.3">
      <c r="A5" s="11"/>
      <c r="B5" s="12"/>
      <c r="C5" s="11"/>
      <c r="D5" s="11"/>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row>
    <row r="6" spans="1:48" ht="15.75" customHeight="1" x14ac:dyDescent="0.3">
      <c r="A6" s="602"/>
      <c r="B6" s="602"/>
      <c r="C6" s="602"/>
      <c r="D6" s="602"/>
      <c r="E6" s="602"/>
      <c r="F6" s="571" t="s">
        <v>51</v>
      </c>
      <c r="G6" s="571"/>
      <c r="H6" s="571"/>
      <c r="I6" s="571"/>
      <c r="J6" s="572" t="s">
        <v>52</v>
      </c>
      <c r="K6" s="572"/>
      <c r="L6" s="572"/>
      <c r="M6" s="572"/>
      <c r="N6" s="572" t="s">
        <v>54</v>
      </c>
      <c r="O6" s="572"/>
      <c r="P6" s="572"/>
      <c r="Q6" s="572"/>
      <c r="R6" s="572" t="s">
        <v>53</v>
      </c>
      <c r="S6" s="572"/>
      <c r="T6" s="572"/>
      <c r="U6" s="572"/>
      <c r="V6" s="10"/>
      <c r="W6" s="10"/>
      <c r="X6" s="10"/>
      <c r="Y6" s="10"/>
      <c r="Z6" s="10"/>
      <c r="AA6" s="10"/>
      <c r="AB6" s="10"/>
      <c r="AC6" s="10"/>
      <c r="AD6" s="10"/>
      <c r="AE6" s="10"/>
      <c r="AF6" s="10"/>
      <c r="AG6" s="10"/>
      <c r="AH6" s="10"/>
      <c r="AI6" s="10"/>
      <c r="AJ6" s="10"/>
    </row>
    <row r="7" spans="1:48" ht="27.75" customHeight="1" x14ac:dyDescent="0.3">
      <c r="A7" s="603" t="s">
        <v>17</v>
      </c>
      <c r="B7" s="604" t="s">
        <v>37</v>
      </c>
      <c r="C7" s="604"/>
      <c r="D7" s="606" t="s">
        <v>168</v>
      </c>
      <c r="E7" s="605" t="s">
        <v>32</v>
      </c>
      <c r="F7" s="559" t="s">
        <v>59</v>
      </c>
      <c r="G7" s="559"/>
      <c r="H7" s="559"/>
      <c r="I7" s="13" t="s">
        <v>60</v>
      </c>
      <c r="J7" s="559" t="s">
        <v>59</v>
      </c>
      <c r="K7" s="559"/>
      <c r="L7" s="559"/>
      <c r="M7" s="13" t="s">
        <v>60</v>
      </c>
      <c r="N7" s="559" t="s">
        <v>59</v>
      </c>
      <c r="O7" s="559"/>
      <c r="P7" s="559"/>
      <c r="Q7" s="13" t="s">
        <v>60</v>
      </c>
      <c r="R7" s="559" t="s">
        <v>59</v>
      </c>
      <c r="S7" s="559"/>
      <c r="T7" s="559"/>
      <c r="U7" s="13" t="s">
        <v>60</v>
      </c>
      <c r="V7" s="10"/>
      <c r="W7" s="10"/>
      <c r="X7" s="10"/>
      <c r="Y7" s="10"/>
      <c r="Z7" s="10"/>
      <c r="AA7" s="10"/>
      <c r="AB7" s="10"/>
      <c r="AC7" s="10"/>
      <c r="AD7" s="10"/>
      <c r="AE7" s="10"/>
      <c r="AF7" s="10"/>
      <c r="AG7" s="10"/>
      <c r="AH7" s="10"/>
      <c r="AI7" s="10"/>
      <c r="AJ7" s="10"/>
    </row>
    <row r="8" spans="1:48" ht="30.75" customHeight="1" x14ac:dyDescent="0.25">
      <c r="A8" s="603"/>
      <c r="B8" s="604"/>
      <c r="C8" s="604"/>
      <c r="D8" s="607"/>
      <c r="E8" s="605"/>
      <c r="F8" s="25" t="s">
        <v>33</v>
      </c>
      <c r="G8" s="25" t="s">
        <v>34</v>
      </c>
      <c r="H8" s="25" t="s">
        <v>35</v>
      </c>
      <c r="I8" s="14" t="s">
        <v>36</v>
      </c>
      <c r="J8" s="25" t="s">
        <v>33</v>
      </c>
      <c r="K8" s="25" t="s">
        <v>34</v>
      </c>
      <c r="L8" s="25" t="s">
        <v>35</v>
      </c>
      <c r="M8" s="14" t="s">
        <v>36</v>
      </c>
      <c r="N8" s="25" t="s">
        <v>33</v>
      </c>
      <c r="O8" s="25" t="s">
        <v>34</v>
      </c>
      <c r="P8" s="25" t="s">
        <v>35</v>
      </c>
      <c r="Q8" s="14" t="s">
        <v>36</v>
      </c>
      <c r="R8" s="25" t="s">
        <v>33</v>
      </c>
      <c r="S8" s="25" t="s">
        <v>34</v>
      </c>
      <c r="T8" s="25" t="s">
        <v>35</v>
      </c>
      <c r="U8" s="14" t="s">
        <v>36</v>
      </c>
      <c r="V8" s="15"/>
      <c r="W8" s="15"/>
      <c r="X8" s="15"/>
      <c r="Y8" s="15"/>
      <c r="Z8" s="15"/>
      <c r="AA8" s="15"/>
      <c r="AB8" s="15"/>
      <c r="AC8" s="15"/>
      <c r="AD8" s="15"/>
      <c r="AE8" s="15"/>
      <c r="AF8" s="15"/>
      <c r="AG8" s="15"/>
      <c r="AH8" s="15"/>
      <c r="AI8" s="15"/>
      <c r="AJ8" s="15"/>
    </row>
    <row r="9" spans="1:48" s="134" customFormat="1" ht="109.5" customHeight="1" x14ac:dyDescent="0.25">
      <c r="A9" s="70">
        <v>1</v>
      </c>
      <c r="B9" s="562" t="s">
        <v>667</v>
      </c>
      <c r="C9" s="562"/>
      <c r="D9" s="36" t="s">
        <v>645</v>
      </c>
      <c r="E9" s="36" t="s">
        <v>609</v>
      </c>
      <c r="F9" s="428">
        <v>0</v>
      </c>
      <c r="G9" s="33"/>
      <c r="H9" s="33"/>
      <c r="I9" s="9" t="s">
        <v>669</v>
      </c>
      <c r="J9" s="428">
        <v>1</v>
      </c>
      <c r="K9" s="33" t="s">
        <v>1206</v>
      </c>
      <c r="L9" s="33" t="s">
        <v>609</v>
      </c>
      <c r="M9" s="33" t="s">
        <v>1207</v>
      </c>
      <c r="N9" s="428">
        <v>1</v>
      </c>
      <c r="O9" s="33"/>
      <c r="P9" s="33"/>
      <c r="Q9" s="33"/>
      <c r="R9" s="428">
        <v>1</v>
      </c>
      <c r="S9" s="33"/>
      <c r="T9" s="33"/>
      <c r="U9" s="33"/>
      <c r="V9" s="133"/>
      <c r="W9" s="133"/>
      <c r="X9" s="133"/>
      <c r="Y9" s="133"/>
      <c r="Z9" s="133"/>
      <c r="AA9" s="133"/>
      <c r="AB9" s="133"/>
      <c r="AC9" s="133"/>
      <c r="AD9" s="133"/>
      <c r="AE9" s="133"/>
      <c r="AF9" s="133"/>
      <c r="AG9" s="133"/>
      <c r="AH9" s="133"/>
      <c r="AI9" s="133"/>
      <c r="AJ9" s="133"/>
    </row>
    <row r="10" spans="1:48" s="134" customFormat="1" ht="87" customHeight="1" x14ac:dyDescent="0.25">
      <c r="A10" s="70">
        <v>2</v>
      </c>
      <c r="B10" s="562" t="s">
        <v>668</v>
      </c>
      <c r="C10" s="562"/>
      <c r="D10" s="36" t="s">
        <v>177</v>
      </c>
      <c r="E10" s="36" t="s">
        <v>609</v>
      </c>
      <c r="F10" s="428">
        <v>0</v>
      </c>
      <c r="G10" s="33"/>
      <c r="H10" s="33"/>
      <c r="I10" s="9"/>
      <c r="J10" s="428">
        <v>1</v>
      </c>
      <c r="K10" s="33" t="s">
        <v>1198</v>
      </c>
      <c r="L10" s="33" t="s">
        <v>886</v>
      </c>
      <c r="M10" s="9" t="s">
        <v>1208</v>
      </c>
      <c r="N10" s="428">
        <v>1</v>
      </c>
      <c r="O10" s="33"/>
      <c r="P10" s="33"/>
      <c r="Q10" s="33"/>
      <c r="R10" s="428">
        <v>1</v>
      </c>
      <c r="S10" s="33"/>
      <c r="T10" s="33"/>
      <c r="U10" s="33"/>
      <c r="V10" s="133"/>
      <c r="W10" s="133"/>
      <c r="X10" s="133"/>
      <c r="Y10" s="133"/>
      <c r="Z10" s="133"/>
      <c r="AA10" s="133"/>
      <c r="AB10" s="133"/>
      <c r="AC10" s="133"/>
      <c r="AD10" s="133"/>
      <c r="AE10" s="133"/>
      <c r="AF10" s="133"/>
      <c r="AG10" s="133"/>
      <c r="AH10" s="133"/>
      <c r="AI10" s="133"/>
      <c r="AJ10" s="133"/>
    </row>
    <row r="11" spans="1:48" s="134" customFormat="1" ht="83.25" customHeight="1" x14ac:dyDescent="0.25">
      <c r="A11" s="70">
        <v>3</v>
      </c>
      <c r="B11" s="562" t="s">
        <v>81</v>
      </c>
      <c r="C11" s="562"/>
      <c r="D11" s="36" t="s">
        <v>177</v>
      </c>
      <c r="E11" s="36" t="s">
        <v>609</v>
      </c>
      <c r="F11" s="428">
        <v>0</v>
      </c>
      <c r="G11" s="33"/>
      <c r="H11" s="33"/>
      <c r="I11" s="9"/>
      <c r="J11" s="428">
        <v>1</v>
      </c>
      <c r="K11" s="33" t="s">
        <v>1199</v>
      </c>
      <c r="L11" s="33" t="s">
        <v>224</v>
      </c>
      <c r="M11" s="9" t="s">
        <v>1209</v>
      </c>
      <c r="N11" s="428">
        <v>1</v>
      </c>
      <c r="O11" s="33"/>
      <c r="P11" s="33"/>
      <c r="Q11" s="33"/>
      <c r="R11" s="428">
        <v>1</v>
      </c>
      <c r="S11" s="33"/>
      <c r="T11" s="33"/>
      <c r="U11" s="33"/>
      <c r="V11" s="133"/>
      <c r="W11" s="133"/>
      <c r="X11" s="133"/>
      <c r="Y11" s="133"/>
      <c r="Z11" s="133"/>
      <c r="AA11" s="133"/>
      <c r="AB11" s="133"/>
      <c r="AC11" s="133"/>
      <c r="AD11" s="133"/>
      <c r="AE11" s="133"/>
      <c r="AF11" s="133"/>
      <c r="AG11" s="133"/>
      <c r="AH11" s="133"/>
      <c r="AI11" s="133"/>
      <c r="AJ11" s="133"/>
    </row>
    <row r="12" spans="1:48" s="134" customFormat="1" ht="87.75" customHeight="1" x14ac:dyDescent="0.25">
      <c r="A12" s="70">
        <v>4</v>
      </c>
      <c r="B12" s="562" t="s">
        <v>670</v>
      </c>
      <c r="C12" s="562"/>
      <c r="D12" s="36" t="s">
        <v>177</v>
      </c>
      <c r="E12" s="36" t="s">
        <v>609</v>
      </c>
      <c r="F12" s="428">
        <v>1</v>
      </c>
      <c r="G12" s="388" t="s">
        <v>895</v>
      </c>
      <c r="H12" s="388" t="s">
        <v>896</v>
      </c>
      <c r="I12" s="388" t="s">
        <v>904</v>
      </c>
      <c r="J12" s="428">
        <v>1</v>
      </c>
      <c r="K12" s="95"/>
      <c r="L12" s="95"/>
      <c r="M12" s="95"/>
      <c r="N12" s="428">
        <v>1</v>
      </c>
      <c r="O12" s="95"/>
      <c r="P12" s="95"/>
      <c r="Q12" s="95"/>
      <c r="R12" s="428">
        <v>1</v>
      </c>
      <c r="S12" s="95"/>
      <c r="T12" s="95"/>
      <c r="U12" s="95"/>
      <c r="V12" s="86"/>
      <c r="W12" s="86"/>
      <c r="X12" s="86"/>
      <c r="Y12" s="86"/>
      <c r="Z12" s="86"/>
      <c r="AA12" s="86"/>
      <c r="AB12" s="86"/>
      <c r="AC12" s="86"/>
      <c r="AD12" s="86"/>
      <c r="AE12" s="86"/>
      <c r="AF12" s="86"/>
      <c r="AG12" s="86"/>
      <c r="AH12" s="86"/>
      <c r="AI12" s="86"/>
      <c r="AJ12" s="86"/>
    </row>
    <row r="13" spans="1:48" s="134" customFormat="1" ht="46.5" customHeight="1" x14ac:dyDescent="0.25">
      <c r="A13" s="70">
        <v>5</v>
      </c>
      <c r="B13" s="562" t="s">
        <v>671</v>
      </c>
      <c r="C13" s="562"/>
      <c r="D13" s="36" t="s">
        <v>156</v>
      </c>
      <c r="E13" s="95" t="s">
        <v>609</v>
      </c>
      <c r="F13" s="428">
        <v>0</v>
      </c>
      <c r="G13" s="95"/>
      <c r="H13" s="95"/>
      <c r="I13" s="95"/>
      <c r="J13" s="428">
        <v>1</v>
      </c>
      <c r="K13" s="431" t="s">
        <v>1200</v>
      </c>
      <c r="L13" s="431" t="s">
        <v>1201</v>
      </c>
      <c r="M13" s="431" t="s">
        <v>1210</v>
      </c>
      <c r="N13" s="428">
        <v>1</v>
      </c>
      <c r="O13" s="95"/>
      <c r="P13" s="95"/>
      <c r="Q13" s="95"/>
      <c r="R13" s="428">
        <v>1</v>
      </c>
      <c r="S13" s="33"/>
      <c r="T13" s="95"/>
      <c r="U13" s="33"/>
      <c r="V13" s="86"/>
      <c r="W13" s="86"/>
      <c r="X13" s="86"/>
      <c r="Y13" s="86"/>
      <c r="Z13" s="86"/>
      <c r="AA13" s="86"/>
      <c r="AB13" s="86"/>
      <c r="AC13" s="86"/>
      <c r="AD13" s="86"/>
      <c r="AE13" s="86"/>
      <c r="AF13" s="86"/>
      <c r="AG13" s="86"/>
      <c r="AH13" s="86"/>
      <c r="AI13" s="86"/>
      <c r="AJ13" s="86"/>
    </row>
    <row r="14" spans="1:48" s="134" customFormat="1" ht="57" customHeight="1" x14ac:dyDescent="0.25">
      <c r="A14" s="70">
        <v>6</v>
      </c>
      <c r="B14" s="562" t="s">
        <v>672</v>
      </c>
      <c r="C14" s="562"/>
      <c r="D14" s="36" t="s">
        <v>156</v>
      </c>
      <c r="E14" s="95" t="s">
        <v>609</v>
      </c>
      <c r="F14" s="428">
        <v>0</v>
      </c>
      <c r="G14" s="95"/>
      <c r="H14" s="95"/>
      <c r="I14" s="95"/>
      <c r="J14" s="428">
        <v>0</v>
      </c>
      <c r="K14" s="95"/>
      <c r="L14" s="95"/>
      <c r="M14" s="95"/>
      <c r="N14" s="428">
        <v>0</v>
      </c>
      <c r="O14" s="95"/>
      <c r="P14" s="95"/>
      <c r="Q14" s="95"/>
      <c r="R14" s="428">
        <v>1</v>
      </c>
      <c r="S14" s="33" t="s">
        <v>1542</v>
      </c>
      <c r="T14" s="95" t="s">
        <v>1543</v>
      </c>
      <c r="U14" s="33" t="s">
        <v>1544</v>
      </c>
      <c r="V14" s="86"/>
      <c r="W14" s="86"/>
      <c r="X14" s="86"/>
      <c r="Y14" s="86"/>
      <c r="Z14" s="86"/>
      <c r="AA14" s="86"/>
      <c r="AB14" s="86"/>
      <c r="AC14" s="86"/>
      <c r="AD14" s="86"/>
      <c r="AE14" s="86"/>
      <c r="AF14" s="86"/>
      <c r="AG14" s="86"/>
      <c r="AH14" s="86"/>
      <c r="AI14" s="86"/>
      <c r="AJ14" s="86"/>
    </row>
    <row r="15" spans="1:48" s="134" customFormat="1" ht="57" customHeight="1" x14ac:dyDescent="0.25">
      <c r="A15" s="70">
        <v>7</v>
      </c>
      <c r="B15" s="562" t="s">
        <v>673</v>
      </c>
      <c r="C15" s="562"/>
      <c r="D15" s="36" t="s">
        <v>156</v>
      </c>
      <c r="E15" s="95" t="s">
        <v>609</v>
      </c>
      <c r="F15" s="428">
        <v>0</v>
      </c>
      <c r="G15" s="95"/>
      <c r="H15" s="95"/>
      <c r="I15" s="95"/>
      <c r="J15" s="428">
        <v>1</v>
      </c>
      <c r="K15" s="431" t="s">
        <v>1202</v>
      </c>
      <c r="L15" s="95" t="s">
        <v>224</v>
      </c>
      <c r="M15" s="431" t="s">
        <v>1211</v>
      </c>
      <c r="N15" s="428">
        <v>1</v>
      </c>
      <c r="O15" s="36"/>
      <c r="P15" s="36"/>
      <c r="Q15" s="36"/>
      <c r="R15" s="428">
        <v>1</v>
      </c>
      <c r="S15" s="95"/>
      <c r="T15" s="95"/>
      <c r="U15" s="95"/>
      <c r="V15" s="86"/>
      <c r="W15" s="86"/>
      <c r="X15" s="86"/>
      <c r="Y15" s="86"/>
      <c r="Z15" s="86"/>
      <c r="AA15" s="86"/>
      <c r="AB15" s="86"/>
      <c r="AC15" s="86"/>
      <c r="AD15" s="86"/>
      <c r="AE15" s="86"/>
      <c r="AF15" s="86"/>
      <c r="AG15" s="86"/>
      <c r="AH15" s="86"/>
      <c r="AI15" s="86"/>
      <c r="AJ15" s="86"/>
    </row>
    <row r="16" spans="1:48" s="86" customFormat="1" ht="52.5" customHeight="1" x14ac:dyDescent="0.25">
      <c r="A16" s="70">
        <v>8</v>
      </c>
      <c r="B16" s="562" t="s">
        <v>674</v>
      </c>
      <c r="C16" s="562"/>
      <c r="D16" s="36" t="s">
        <v>157</v>
      </c>
      <c r="E16" s="95" t="s">
        <v>609</v>
      </c>
      <c r="F16" s="428">
        <v>0</v>
      </c>
      <c r="G16" s="95"/>
      <c r="H16" s="95"/>
      <c r="I16" s="95"/>
      <c r="J16" s="428">
        <v>0</v>
      </c>
      <c r="K16" s="95"/>
      <c r="L16" s="95"/>
      <c r="M16" s="95"/>
      <c r="N16" s="428">
        <v>1</v>
      </c>
      <c r="O16" s="438" t="s">
        <v>1297</v>
      </c>
      <c r="P16" s="95" t="s">
        <v>1298</v>
      </c>
      <c r="Q16" s="36" t="s">
        <v>1299</v>
      </c>
      <c r="R16" s="428">
        <v>1</v>
      </c>
      <c r="S16" s="95"/>
      <c r="T16" s="95"/>
      <c r="U16" s="95"/>
      <c r="AK16" s="134"/>
      <c r="AL16" s="134"/>
      <c r="AM16" s="134"/>
      <c r="AN16" s="134"/>
      <c r="AO16" s="134"/>
      <c r="AP16" s="134"/>
      <c r="AQ16" s="134"/>
      <c r="AR16" s="134"/>
      <c r="AS16" s="134"/>
      <c r="AT16" s="134"/>
      <c r="AU16" s="134"/>
      <c r="AV16" s="134"/>
    </row>
    <row r="17" spans="1:48" s="86" customFormat="1" ht="52.5" customHeight="1" x14ac:dyDescent="0.25">
      <c r="A17" s="70">
        <v>9</v>
      </c>
      <c r="B17" s="562" t="s">
        <v>80</v>
      </c>
      <c r="C17" s="562"/>
      <c r="D17" s="36" t="s">
        <v>675</v>
      </c>
      <c r="E17" s="95" t="s">
        <v>609</v>
      </c>
      <c r="F17" s="428">
        <v>0</v>
      </c>
      <c r="G17" s="95"/>
      <c r="H17" s="95"/>
      <c r="I17" s="95"/>
      <c r="J17" s="428">
        <v>0</v>
      </c>
      <c r="K17" s="95"/>
      <c r="L17" s="95"/>
      <c r="M17" s="95"/>
      <c r="N17" s="428">
        <v>1</v>
      </c>
      <c r="O17" s="438" t="s">
        <v>1300</v>
      </c>
      <c r="P17" s="95" t="s">
        <v>609</v>
      </c>
      <c r="Q17" s="438" t="s">
        <v>1302</v>
      </c>
      <c r="R17" s="428">
        <v>1</v>
      </c>
      <c r="S17" s="36"/>
      <c r="T17" s="95"/>
      <c r="U17" s="36"/>
      <c r="AK17" s="134"/>
      <c r="AL17" s="134"/>
      <c r="AM17" s="134"/>
      <c r="AN17" s="134"/>
      <c r="AO17" s="134"/>
      <c r="AP17" s="134"/>
      <c r="AQ17" s="134"/>
      <c r="AR17" s="134"/>
      <c r="AS17" s="134"/>
      <c r="AT17" s="134"/>
      <c r="AU17" s="134"/>
      <c r="AV17" s="134"/>
    </row>
    <row r="18" spans="1:48" s="86" customFormat="1" ht="57.75" customHeight="1" x14ac:dyDescent="0.25">
      <c r="A18" s="70">
        <v>10</v>
      </c>
      <c r="B18" s="562" t="s">
        <v>676</v>
      </c>
      <c r="C18" s="562"/>
      <c r="D18" s="36" t="s">
        <v>157</v>
      </c>
      <c r="E18" s="95" t="s">
        <v>609</v>
      </c>
      <c r="F18" s="428">
        <v>0</v>
      </c>
      <c r="G18" s="95"/>
      <c r="H18" s="95"/>
      <c r="I18" s="95"/>
      <c r="J18" s="428">
        <v>0</v>
      </c>
      <c r="K18" s="135"/>
      <c r="L18" s="135"/>
      <c r="M18" s="36"/>
      <c r="N18" s="428">
        <v>1</v>
      </c>
      <c r="O18" s="438" t="s">
        <v>1301</v>
      </c>
      <c r="P18" s="95" t="s">
        <v>1298</v>
      </c>
      <c r="Q18" s="438" t="s">
        <v>1303</v>
      </c>
      <c r="R18" s="428">
        <v>1</v>
      </c>
      <c r="S18" s="95"/>
      <c r="T18" s="95"/>
      <c r="U18" s="95"/>
      <c r="AK18" s="134"/>
      <c r="AL18" s="134"/>
      <c r="AM18" s="134"/>
      <c r="AN18" s="134"/>
      <c r="AO18" s="134"/>
      <c r="AP18" s="134"/>
      <c r="AQ18" s="134"/>
      <c r="AR18" s="134"/>
      <c r="AS18" s="134"/>
      <c r="AT18" s="134"/>
      <c r="AU18" s="134"/>
      <c r="AV18" s="134"/>
    </row>
    <row r="19" spans="1:48" s="86" customFormat="1" ht="69" customHeight="1" x14ac:dyDescent="0.25">
      <c r="A19" s="70">
        <v>11</v>
      </c>
      <c r="B19" s="562" t="s">
        <v>677</v>
      </c>
      <c r="C19" s="562"/>
      <c r="D19" s="36" t="s">
        <v>158</v>
      </c>
      <c r="E19" s="95" t="s">
        <v>609</v>
      </c>
      <c r="F19" s="428">
        <v>1</v>
      </c>
      <c r="G19" s="388" t="s">
        <v>897</v>
      </c>
      <c r="H19" s="95" t="s">
        <v>224</v>
      </c>
      <c r="I19" s="388" t="s">
        <v>905</v>
      </c>
      <c r="J19" s="428">
        <v>1</v>
      </c>
      <c r="K19" s="431" t="s">
        <v>1203</v>
      </c>
      <c r="L19" s="95" t="s">
        <v>224</v>
      </c>
      <c r="M19" s="431" t="s">
        <v>1212</v>
      </c>
      <c r="N19" s="428">
        <v>1</v>
      </c>
      <c r="O19" s="36"/>
      <c r="P19" s="36"/>
      <c r="Q19" s="36"/>
      <c r="R19" s="428">
        <v>1</v>
      </c>
      <c r="S19" s="95"/>
      <c r="T19" s="95"/>
      <c r="U19" s="95"/>
      <c r="AK19" s="134"/>
      <c r="AL19" s="134"/>
      <c r="AM19" s="134"/>
      <c r="AN19" s="134"/>
      <c r="AO19" s="134"/>
      <c r="AP19" s="134"/>
      <c r="AQ19" s="134"/>
      <c r="AR19" s="134"/>
      <c r="AS19" s="134"/>
      <c r="AT19" s="134"/>
      <c r="AU19" s="134"/>
      <c r="AV19" s="134"/>
    </row>
    <row r="20" spans="1:48" s="86" customFormat="1" ht="24.75" customHeight="1" x14ac:dyDescent="0.25">
      <c r="A20" s="70">
        <v>12</v>
      </c>
      <c r="B20" s="562" t="s">
        <v>678</v>
      </c>
      <c r="C20" s="562"/>
      <c r="D20" s="36" t="s">
        <v>158</v>
      </c>
      <c r="E20" s="95" t="s">
        <v>609</v>
      </c>
      <c r="F20" s="428">
        <v>0</v>
      </c>
      <c r="G20" s="95"/>
      <c r="H20" s="95"/>
      <c r="I20" s="95"/>
      <c r="J20" s="428">
        <v>0</v>
      </c>
      <c r="K20" s="95"/>
      <c r="L20" s="95"/>
      <c r="M20" s="95"/>
      <c r="N20" s="428">
        <v>0</v>
      </c>
      <c r="O20" s="36"/>
      <c r="P20" s="95"/>
      <c r="Q20" s="36"/>
      <c r="R20" s="428">
        <v>1</v>
      </c>
      <c r="S20" s="95" t="s">
        <v>1545</v>
      </c>
      <c r="T20" s="95" t="s">
        <v>224</v>
      </c>
      <c r="U20" s="473" t="s">
        <v>1546</v>
      </c>
      <c r="AK20" s="134"/>
      <c r="AL20" s="134"/>
      <c r="AM20" s="134"/>
      <c r="AN20" s="134"/>
      <c r="AO20" s="134"/>
      <c r="AP20" s="134"/>
      <c r="AQ20" s="134"/>
      <c r="AR20" s="134"/>
      <c r="AS20" s="134"/>
      <c r="AT20" s="134"/>
      <c r="AU20" s="134"/>
      <c r="AV20" s="134"/>
    </row>
    <row r="21" spans="1:48" s="86" customFormat="1" ht="56.25" customHeight="1" x14ac:dyDescent="0.25">
      <c r="A21" s="70">
        <v>13</v>
      </c>
      <c r="B21" s="562" t="s">
        <v>680</v>
      </c>
      <c r="C21" s="562"/>
      <c r="D21" s="359" t="s">
        <v>178</v>
      </c>
      <c r="E21" s="95" t="s">
        <v>609</v>
      </c>
      <c r="F21" s="428">
        <v>0</v>
      </c>
      <c r="G21" s="95"/>
      <c r="H21" s="95"/>
      <c r="I21" s="95"/>
      <c r="J21" s="428">
        <v>0</v>
      </c>
      <c r="K21" s="95"/>
      <c r="L21" s="95"/>
      <c r="M21" s="95"/>
      <c r="N21" s="428">
        <v>1</v>
      </c>
      <c r="O21" s="438" t="s">
        <v>1304</v>
      </c>
      <c r="P21" s="95" t="s">
        <v>224</v>
      </c>
      <c r="Q21" s="438" t="s">
        <v>1305</v>
      </c>
      <c r="R21" s="428">
        <v>1</v>
      </c>
      <c r="S21" s="36"/>
      <c r="T21" s="95"/>
      <c r="U21" s="36"/>
      <c r="AK21" s="134"/>
      <c r="AL21" s="134"/>
      <c r="AM21" s="134"/>
      <c r="AN21" s="134"/>
      <c r="AO21" s="134"/>
      <c r="AP21" s="134"/>
      <c r="AQ21" s="134"/>
      <c r="AR21" s="134"/>
      <c r="AS21" s="134"/>
      <c r="AT21" s="134"/>
      <c r="AU21" s="134"/>
      <c r="AV21" s="134"/>
    </row>
    <row r="22" spans="1:48" s="86" customFormat="1" ht="47.25" customHeight="1" x14ac:dyDescent="0.3">
      <c r="A22" s="70">
        <v>14</v>
      </c>
      <c r="B22" s="562" t="s">
        <v>87</v>
      </c>
      <c r="C22" s="560"/>
      <c r="D22" s="360" t="s">
        <v>227</v>
      </c>
      <c r="E22" s="95" t="s">
        <v>609</v>
      </c>
      <c r="F22" s="428">
        <v>0</v>
      </c>
      <c r="G22" s="95"/>
      <c r="H22" s="95"/>
      <c r="I22" s="95"/>
      <c r="J22" s="428">
        <v>0</v>
      </c>
      <c r="K22" s="435"/>
      <c r="L22" s="95"/>
      <c r="M22" s="95"/>
      <c r="N22" s="428">
        <v>1</v>
      </c>
      <c r="O22" s="435" t="s">
        <v>87</v>
      </c>
      <c r="P22" s="95" t="s">
        <v>886</v>
      </c>
      <c r="Q22" s="438" t="s">
        <v>1306</v>
      </c>
      <c r="R22" s="428">
        <v>1</v>
      </c>
      <c r="S22" s="36"/>
      <c r="T22" s="95"/>
      <c r="U22" s="36"/>
      <c r="AK22" s="134"/>
      <c r="AL22" s="134"/>
      <c r="AM22" s="134"/>
      <c r="AN22" s="134"/>
      <c r="AO22" s="134"/>
      <c r="AP22" s="134"/>
      <c r="AQ22" s="134"/>
      <c r="AR22" s="134"/>
      <c r="AS22" s="134"/>
      <c r="AT22" s="134"/>
      <c r="AU22" s="134"/>
      <c r="AV22" s="134"/>
    </row>
    <row r="23" spans="1:48" s="86" customFormat="1" ht="69" customHeight="1" x14ac:dyDescent="0.25">
      <c r="A23" s="70">
        <v>15</v>
      </c>
      <c r="B23" s="562" t="s">
        <v>82</v>
      </c>
      <c r="C23" s="562"/>
      <c r="D23" s="360" t="s">
        <v>681</v>
      </c>
      <c r="E23" s="358" t="s">
        <v>609</v>
      </c>
      <c r="F23" s="428">
        <v>0</v>
      </c>
      <c r="G23" s="95"/>
      <c r="H23" s="95"/>
      <c r="I23" s="95"/>
      <c r="J23" s="428">
        <v>0</v>
      </c>
      <c r="K23" s="95"/>
      <c r="L23" s="95"/>
      <c r="M23" s="95"/>
      <c r="N23" s="428">
        <v>1</v>
      </c>
      <c r="O23" s="438" t="s">
        <v>1307</v>
      </c>
      <c r="P23" s="95" t="s">
        <v>186</v>
      </c>
      <c r="Q23" s="438" t="s">
        <v>1308</v>
      </c>
      <c r="R23" s="428">
        <v>1</v>
      </c>
      <c r="S23" s="36"/>
      <c r="T23" s="95"/>
      <c r="U23" s="36"/>
      <c r="AK23" s="134"/>
      <c r="AL23" s="134"/>
      <c r="AM23" s="134"/>
      <c r="AN23" s="134"/>
      <c r="AO23" s="134"/>
      <c r="AP23" s="134"/>
      <c r="AQ23" s="134"/>
      <c r="AR23" s="134"/>
      <c r="AS23" s="134"/>
      <c r="AT23" s="134"/>
      <c r="AU23" s="134"/>
      <c r="AV23" s="134"/>
    </row>
    <row r="24" spans="1:48" s="86" customFormat="1" ht="52.5" customHeight="1" x14ac:dyDescent="0.25">
      <c r="A24" s="70">
        <v>16</v>
      </c>
      <c r="B24" s="562" t="s">
        <v>83</v>
      </c>
      <c r="C24" s="562"/>
      <c r="D24" s="360" t="s">
        <v>681</v>
      </c>
      <c r="E24" s="358" t="s">
        <v>609</v>
      </c>
      <c r="F24" s="428">
        <v>0</v>
      </c>
      <c r="G24" s="95"/>
      <c r="H24" s="95"/>
      <c r="I24" s="95"/>
      <c r="J24" s="428">
        <v>0</v>
      </c>
      <c r="K24" s="95"/>
      <c r="L24" s="95"/>
      <c r="M24" s="95"/>
      <c r="N24" s="428">
        <v>0</v>
      </c>
      <c r="O24" s="95"/>
      <c r="P24" s="95"/>
      <c r="Q24" s="95"/>
      <c r="R24" s="428">
        <v>1</v>
      </c>
      <c r="S24" s="473" t="s">
        <v>1547</v>
      </c>
      <c r="T24" s="95" t="s">
        <v>224</v>
      </c>
      <c r="U24" s="473" t="s">
        <v>1546</v>
      </c>
      <c r="AK24" s="134"/>
      <c r="AL24" s="134"/>
      <c r="AM24" s="134"/>
      <c r="AN24" s="134"/>
      <c r="AO24" s="134"/>
      <c r="AP24" s="134"/>
      <c r="AQ24" s="134"/>
      <c r="AR24" s="134"/>
      <c r="AS24" s="134"/>
      <c r="AT24" s="134"/>
      <c r="AU24" s="134"/>
      <c r="AV24" s="134"/>
    </row>
    <row r="25" spans="1:48" s="86" customFormat="1" ht="32.25" customHeight="1" x14ac:dyDescent="0.25">
      <c r="A25" s="70">
        <v>17</v>
      </c>
      <c r="B25" s="562" t="s">
        <v>683</v>
      </c>
      <c r="C25" s="562"/>
      <c r="D25" s="360" t="s">
        <v>681</v>
      </c>
      <c r="E25" s="358" t="s">
        <v>609</v>
      </c>
      <c r="F25" s="428">
        <v>0</v>
      </c>
      <c r="G25" s="95"/>
      <c r="H25" s="95"/>
      <c r="I25" s="95"/>
      <c r="J25" s="428">
        <v>0</v>
      </c>
      <c r="K25" s="95"/>
      <c r="L25" s="95"/>
      <c r="M25" s="95"/>
      <c r="N25" s="428">
        <v>0</v>
      </c>
      <c r="O25" s="36"/>
      <c r="P25" s="95"/>
      <c r="Q25" s="36"/>
      <c r="R25" s="428">
        <v>1</v>
      </c>
      <c r="S25" s="95" t="s">
        <v>1548</v>
      </c>
      <c r="T25" s="95" t="s">
        <v>609</v>
      </c>
      <c r="U25" s="473" t="s">
        <v>1546</v>
      </c>
      <c r="AK25" s="134"/>
      <c r="AL25" s="134"/>
      <c r="AM25" s="134"/>
      <c r="AN25" s="134"/>
      <c r="AO25" s="134"/>
      <c r="AP25" s="134"/>
      <c r="AQ25" s="134"/>
      <c r="AR25" s="134"/>
      <c r="AS25" s="134"/>
      <c r="AT25" s="134"/>
      <c r="AU25" s="134"/>
      <c r="AV25" s="134"/>
    </row>
    <row r="26" spans="1:48" s="86" customFormat="1" ht="46.5" customHeight="1" x14ac:dyDescent="0.25">
      <c r="A26" s="70">
        <v>18</v>
      </c>
      <c r="B26" s="562" t="s">
        <v>84</v>
      </c>
      <c r="C26" s="562"/>
      <c r="D26" s="360" t="s">
        <v>682</v>
      </c>
      <c r="E26" s="358" t="s">
        <v>609</v>
      </c>
      <c r="F26" s="428">
        <v>0</v>
      </c>
      <c r="G26" s="95"/>
      <c r="H26" s="95"/>
      <c r="I26" s="95"/>
      <c r="J26" s="428">
        <v>0</v>
      </c>
      <c r="K26" s="431"/>
      <c r="L26" s="33"/>
      <c r="M26" s="36"/>
      <c r="N26" s="428">
        <v>1</v>
      </c>
      <c r="O26" s="33" t="s">
        <v>1311</v>
      </c>
      <c r="P26" s="33" t="s">
        <v>1298</v>
      </c>
      <c r="Q26" s="33" t="s">
        <v>1308</v>
      </c>
      <c r="R26" s="428">
        <v>1</v>
      </c>
      <c r="S26" s="95"/>
      <c r="T26" s="95"/>
      <c r="U26" s="95"/>
      <c r="AK26" s="134"/>
      <c r="AL26" s="134"/>
      <c r="AM26" s="134"/>
      <c r="AN26" s="134"/>
      <c r="AO26" s="134"/>
      <c r="AP26" s="134"/>
      <c r="AQ26" s="134"/>
      <c r="AR26" s="134"/>
      <c r="AS26" s="134"/>
      <c r="AT26" s="134"/>
      <c r="AU26" s="134"/>
      <c r="AV26" s="134"/>
    </row>
    <row r="27" spans="1:48" s="86" customFormat="1" ht="46.5" customHeight="1" x14ac:dyDescent="0.25">
      <c r="A27" s="70">
        <v>19</v>
      </c>
      <c r="B27" s="562" t="s">
        <v>85</v>
      </c>
      <c r="C27" s="562"/>
      <c r="D27" s="360" t="s">
        <v>682</v>
      </c>
      <c r="E27" s="358" t="s">
        <v>609</v>
      </c>
      <c r="F27" s="428">
        <v>0</v>
      </c>
      <c r="G27" s="95"/>
      <c r="H27" s="95"/>
      <c r="I27" s="95"/>
      <c r="J27" s="428">
        <v>0</v>
      </c>
      <c r="K27" s="431"/>
      <c r="L27" s="33"/>
      <c r="M27" s="36"/>
      <c r="N27" s="428">
        <v>1</v>
      </c>
      <c r="O27" s="33" t="s">
        <v>85</v>
      </c>
      <c r="P27" s="33" t="s">
        <v>1309</v>
      </c>
      <c r="Q27" s="33" t="s">
        <v>1312</v>
      </c>
      <c r="R27" s="428">
        <v>1</v>
      </c>
      <c r="S27" s="95"/>
      <c r="T27" s="95"/>
      <c r="U27" s="95"/>
      <c r="AK27" s="134"/>
      <c r="AL27" s="134"/>
      <c r="AM27" s="134"/>
      <c r="AN27" s="134"/>
      <c r="AO27" s="134"/>
      <c r="AP27" s="134"/>
      <c r="AQ27" s="134"/>
      <c r="AR27" s="134"/>
      <c r="AS27" s="134"/>
      <c r="AT27" s="134"/>
      <c r="AU27" s="134"/>
      <c r="AV27" s="134"/>
    </row>
    <row r="28" spans="1:48" s="86" customFormat="1" ht="46.5" customHeight="1" x14ac:dyDescent="0.25">
      <c r="A28" s="70">
        <v>20</v>
      </c>
      <c r="B28" s="562" t="s">
        <v>86</v>
      </c>
      <c r="C28" s="562"/>
      <c r="D28" s="360" t="s">
        <v>605</v>
      </c>
      <c r="E28" s="358" t="s">
        <v>609</v>
      </c>
      <c r="F28" s="428">
        <v>0</v>
      </c>
      <c r="G28" s="95"/>
      <c r="H28" s="95"/>
      <c r="I28" s="95"/>
      <c r="J28" s="428">
        <v>0</v>
      </c>
      <c r="K28" s="431"/>
      <c r="L28" s="33"/>
      <c r="M28" s="36"/>
      <c r="N28" s="428">
        <v>1</v>
      </c>
      <c r="O28" s="33" t="s">
        <v>1310</v>
      </c>
      <c r="P28" s="33" t="s">
        <v>609</v>
      </c>
      <c r="Q28" s="33" t="s">
        <v>1313</v>
      </c>
      <c r="R28" s="428">
        <v>1</v>
      </c>
      <c r="S28" s="95"/>
      <c r="T28" s="95"/>
      <c r="U28" s="95"/>
      <c r="AK28" s="134"/>
      <c r="AL28" s="134"/>
      <c r="AM28" s="134"/>
      <c r="AN28" s="134"/>
      <c r="AO28" s="134"/>
      <c r="AP28" s="134"/>
      <c r="AQ28" s="134"/>
      <c r="AR28" s="134"/>
      <c r="AS28" s="134"/>
      <c r="AT28" s="134"/>
      <c r="AU28" s="134"/>
      <c r="AV28" s="134"/>
    </row>
    <row r="29" spans="1:48" s="86" customFormat="1" ht="46.5" customHeight="1" x14ac:dyDescent="0.25">
      <c r="A29" s="70">
        <v>21</v>
      </c>
      <c r="B29" s="562" t="s">
        <v>684</v>
      </c>
      <c r="C29" s="562"/>
      <c r="D29" s="360" t="s">
        <v>685</v>
      </c>
      <c r="E29" s="358" t="s">
        <v>609</v>
      </c>
      <c r="F29" s="428">
        <v>0</v>
      </c>
      <c r="G29" s="95"/>
      <c r="H29" s="95"/>
      <c r="I29" s="95"/>
      <c r="J29" s="428">
        <v>1</v>
      </c>
      <c r="K29" s="431" t="s">
        <v>1204</v>
      </c>
      <c r="L29" s="33" t="s">
        <v>224</v>
      </c>
      <c r="M29" s="36" t="s">
        <v>1213</v>
      </c>
      <c r="N29" s="428">
        <v>1</v>
      </c>
      <c r="O29" s="33"/>
      <c r="P29" s="33"/>
      <c r="Q29" s="33"/>
      <c r="R29" s="428">
        <v>1</v>
      </c>
      <c r="S29" s="95"/>
      <c r="T29" s="95"/>
      <c r="U29" s="95"/>
      <c r="AK29" s="134"/>
      <c r="AL29" s="134"/>
      <c r="AM29" s="134"/>
      <c r="AN29" s="134"/>
      <c r="AO29" s="134"/>
      <c r="AP29" s="134"/>
      <c r="AQ29" s="134"/>
      <c r="AR29" s="134"/>
      <c r="AS29" s="134"/>
      <c r="AT29" s="134"/>
      <c r="AU29" s="134"/>
      <c r="AV29" s="134"/>
    </row>
    <row r="30" spans="1:48" s="86" customFormat="1" ht="46.5" customHeight="1" x14ac:dyDescent="0.25">
      <c r="A30" s="70">
        <v>22</v>
      </c>
      <c r="B30" s="562" t="s">
        <v>686</v>
      </c>
      <c r="C30" s="562"/>
      <c r="D30" s="360" t="s">
        <v>688</v>
      </c>
      <c r="E30" s="358" t="s">
        <v>609</v>
      </c>
      <c r="F30" s="428">
        <v>0</v>
      </c>
      <c r="G30" s="95"/>
      <c r="H30" s="95"/>
      <c r="I30" s="95"/>
      <c r="J30" s="428">
        <v>1</v>
      </c>
      <c r="K30" s="431" t="s">
        <v>1205</v>
      </c>
      <c r="L30" s="95" t="s">
        <v>224</v>
      </c>
      <c r="M30" s="36" t="s">
        <v>1214</v>
      </c>
      <c r="N30" s="428">
        <v>1</v>
      </c>
      <c r="O30" s="33"/>
      <c r="P30" s="33"/>
      <c r="Q30" s="33"/>
      <c r="R30" s="428">
        <v>1</v>
      </c>
      <c r="S30" s="95"/>
      <c r="T30" s="95"/>
      <c r="U30" s="95"/>
      <c r="AK30" s="134"/>
      <c r="AL30" s="134"/>
      <c r="AM30" s="134"/>
      <c r="AN30" s="134"/>
      <c r="AO30" s="134"/>
      <c r="AP30" s="134"/>
      <c r="AQ30" s="134"/>
      <c r="AR30" s="134"/>
      <c r="AS30" s="134"/>
      <c r="AT30" s="134"/>
      <c r="AU30" s="134"/>
      <c r="AV30" s="134"/>
    </row>
    <row r="31" spans="1:48" s="86" customFormat="1" ht="46.5" customHeight="1" x14ac:dyDescent="0.25">
      <c r="A31" s="70">
        <v>23</v>
      </c>
      <c r="B31" s="560" t="s">
        <v>687</v>
      </c>
      <c r="C31" s="561"/>
      <c r="D31" s="361" t="s">
        <v>689</v>
      </c>
      <c r="E31" s="358" t="s">
        <v>609</v>
      </c>
      <c r="F31" s="428">
        <v>0</v>
      </c>
      <c r="G31" s="95"/>
      <c r="H31" s="95"/>
      <c r="I31" s="95"/>
      <c r="J31" s="428">
        <v>0</v>
      </c>
      <c r="K31" s="431"/>
      <c r="L31" s="33"/>
      <c r="M31" s="36"/>
      <c r="N31" s="428">
        <v>0</v>
      </c>
      <c r="O31" s="33"/>
      <c r="P31" s="33"/>
      <c r="Q31" s="33"/>
      <c r="R31" s="428">
        <v>1</v>
      </c>
      <c r="S31" s="473" t="s">
        <v>1549</v>
      </c>
      <c r="T31" s="95" t="s">
        <v>224</v>
      </c>
      <c r="U31" s="473" t="s">
        <v>1549</v>
      </c>
      <c r="AK31" s="134"/>
      <c r="AL31" s="134"/>
      <c r="AM31" s="134"/>
      <c r="AN31" s="134"/>
      <c r="AO31" s="134"/>
      <c r="AP31" s="134"/>
      <c r="AQ31" s="134"/>
      <c r="AR31" s="134"/>
      <c r="AS31" s="134"/>
      <c r="AT31" s="134"/>
      <c r="AU31" s="134"/>
      <c r="AV31" s="134"/>
    </row>
    <row r="32" spans="1:48" s="86" customFormat="1" ht="46.5" customHeight="1" x14ac:dyDescent="0.25">
      <c r="A32" s="70">
        <v>24</v>
      </c>
      <c r="B32" s="560" t="s">
        <v>690</v>
      </c>
      <c r="C32" s="561"/>
      <c r="D32" s="362" t="s">
        <v>689</v>
      </c>
      <c r="E32" s="358" t="s">
        <v>609</v>
      </c>
      <c r="F32" s="428">
        <v>0</v>
      </c>
      <c r="G32" s="95"/>
      <c r="H32" s="95"/>
      <c r="I32" s="95"/>
      <c r="J32" s="428">
        <v>0</v>
      </c>
      <c r="K32" s="431"/>
      <c r="L32" s="33"/>
      <c r="M32" s="36"/>
      <c r="N32" s="428">
        <v>0</v>
      </c>
      <c r="O32" s="33"/>
      <c r="P32" s="33"/>
      <c r="Q32" s="33"/>
      <c r="R32" s="428">
        <v>1</v>
      </c>
      <c r="S32" s="473" t="s">
        <v>1550</v>
      </c>
      <c r="T32" s="95" t="s">
        <v>224</v>
      </c>
      <c r="U32" s="473" t="s">
        <v>1550</v>
      </c>
      <c r="AK32" s="134"/>
      <c r="AL32" s="134"/>
      <c r="AM32" s="134"/>
      <c r="AN32" s="134"/>
      <c r="AO32" s="134"/>
      <c r="AP32" s="134"/>
      <c r="AQ32" s="134"/>
      <c r="AR32" s="134"/>
      <c r="AS32" s="134"/>
      <c r="AT32" s="134"/>
      <c r="AU32" s="134"/>
      <c r="AV32" s="134"/>
    </row>
    <row r="33" spans="1:48" s="86" customFormat="1" ht="46.5" customHeight="1" x14ac:dyDescent="0.25">
      <c r="A33" s="70">
        <v>25</v>
      </c>
      <c r="B33" s="560" t="s">
        <v>691</v>
      </c>
      <c r="C33" s="600"/>
      <c r="D33" s="360" t="s">
        <v>679</v>
      </c>
      <c r="E33" s="358" t="s">
        <v>609</v>
      </c>
      <c r="F33" s="428">
        <v>0</v>
      </c>
      <c r="G33" s="95"/>
      <c r="H33" s="95"/>
      <c r="I33" s="95"/>
      <c r="J33" s="428">
        <v>0</v>
      </c>
      <c r="K33" s="431"/>
      <c r="L33" s="33"/>
      <c r="M33" s="36"/>
      <c r="N33" s="428">
        <v>1</v>
      </c>
      <c r="O33" s="33" t="s">
        <v>1307</v>
      </c>
      <c r="P33" s="33" t="s">
        <v>186</v>
      </c>
      <c r="Q33" s="33" t="s">
        <v>1314</v>
      </c>
      <c r="R33" s="428">
        <v>1</v>
      </c>
      <c r="S33" s="95"/>
      <c r="T33" s="95"/>
      <c r="U33" s="95"/>
      <c r="AK33" s="134"/>
      <c r="AL33" s="134"/>
      <c r="AM33" s="134"/>
      <c r="AN33" s="134"/>
      <c r="AO33" s="134"/>
      <c r="AP33" s="134"/>
      <c r="AQ33" s="134"/>
      <c r="AR33" s="134"/>
      <c r="AS33" s="134"/>
      <c r="AT33" s="134"/>
      <c r="AU33" s="134"/>
      <c r="AV33" s="134"/>
    </row>
    <row r="34" spans="1:48" s="86" customFormat="1" ht="46.5" customHeight="1" x14ac:dyDescent="0.25">
      <c r="A34" s="70">
        <v>26</v>
      </c>
      <c r="B34" s="560" t="s">
        <v>692</v>
      </c>
      <c r="C34" s="600"/>
      <c r="D34" s="363" t="s">
        <v>227</v>
      </c>
      <c r="E34" s="358" t="s">
        <v>609</v>
      </c>
      <c r="F34" s="428">
        <v>1</v>
      </c>
      <c r="G34" s="388" t="s">
        <v>898</v>
      </c>
      <c r="H34" s="95" t="s">
        <v>886</v>
      </c>
      <c r="I34" s="388" t="s">
        <v>906</v>
      </c>
      <c r="J34" s="428">
        <v>1</v>
      </c>
      <c r="K34" s="431"/>
      <c r="L34" s="33"/>
      <c r="M34" s="36"/>
      <c r="N34" s="428">
        <v>1</v>
      </c>
      <c r="O34" s="33"/>
      <c r="P34" s="33"/>
      <c r="Q34" s="33"/>
      <c r="R34" s="428">
        <v>1</v>
      </c>
      <c r="S34" s="95"/>
      <c r="T34" s="95"/>
      <c r="U34" s="95"/>
      <c r="AK34" s="134"/>
      <c r="AL34" s="134"/>
      <c r="AM34" s="134"/>
      <c r="AN34" s="134"/>
      <c r="AO34" s="134"/>
      <c r="AP34" s="134"/>
      <c r="AQ34" s="134"/>
      <c r="AR34" s="134"/>
      <c r="AS34" s="134"/>
      <c r="AT34" s="134"/>
      <c r="AU34" s="134"/>
      <c r="AV34" s="134"/>
    </row>
    <row r="35" spans="1:48" s="86" customFormat="1" ht="46.5" customHeight="1" x14ac:dyDescent="0.25">
      <c r="A35" s="70">
        <v>27</v>
      </c>
      <c r="B35" s="560" t="s">
        <v>693</v>
      </c>
      <c r="C35" s="600"/>
      <c r="D35" s="360" t="s">
        <v>681</v>
      </c>
      <c r="E35" s="358" t="s">
        <v>609</v>
      </c>
      <c r="F35" s="428">
        <v>0</v>
      </c>
      <c r="G35" s="95"/>
      <c r="H35" s="95"/>
      <c r="I35" s="95"/>
      <c r="J35" s="428">
        <v>0</v>
      </c>
      <c r="K35" s="431"/>
      <c r="L35" s="33"/>
      <c r="M35" s="36"/>
      <c r="N35" s="428">
        <v>0</v>
      </c>
      <c r="O35" s="33"/>
      <c r="P35" s="33"/>
      <c r="Q35" s="33"/>
      <c r="R35" s="428">
        <v>1</v>
      </c>
      <c r="S35" s="473" t="s">
        <v>1551</v>
      </c>
      <c r="T35" s="95" t="s">
        <v>224</v>
      </c>
      <c r="U35" s="473" t="s">
        <v>1551</v>
      </c>
      <c r="AK35" s="134"/>
      <c r="AL35" s="134"/>
      <c r="AM35" s="134"/>
      <c r="AN35" s="134"/>
      <c r="AO35" s="134"/>
      <c r="AP35" s="134"/>
      <c r="AQ35" s="134"/>
      <c r="AR35" s="134"/>
      <c r="AS35" s="134"/>
      <c r="AT35" s="134"/>
      <c r="AU35" s="134"/>
      <c r="AV35" s="134"/>
    </row>
    <row r="36" spans="1:48" s="86" customFormat="1" ht="46.5" customHeight="1" x14ac:dyDescent="0.25">
      <c r="A36" s="70">
        <v>28</v>
      </c>
      <c r="B36" s="560" t="s">
        <v>694</v>
      </c>
      <c r="C36" s="600"/>
      <c r="D36" s="360" t="s">
        <v>682</v>
      </c>
      <c r="E36" s="358" t="s">
        <v>609</v>
      </c>
      <c r="F36" s="428">
        <v>0</v>
      </c>
      <c r="G36" s="95"/>
      <c r="H36" s="95"/>
      <c r="I36" s="95"/>
      <c r="J36" s="428">
        <v>0</v>
      </c>
      <c r="K36" s="431"/>
      <c r="L36" s="33"/>
      <c r="M36" s="36"/>
      <c r="N36" s="428">
        <v>0</v>
      </c>
      <c r="O36" s="33"/>
      <c r="P36" s="33"/>
      <c r="Q36" s="33"/>
      <c r="R36" s="428">
        <v>1</v>
      </c>
      <c r="S36" s="473" t="s">
        <v>1552</v>
      </c>
      <c r="T36" s="95" t="s">
        <v>1553</v>
      </c>
      <c r="U36" s="473" t="s">
        <v>1552</v>
      </c>
      <c r="AK36" s="134"/>
      <c r="AL36" s="134"/>
      <c r="AM36" s="134"/>
      <c r="AN36" s="134"/>
      <c r="AO36" s="134"/>
      <c r="AP36" s="134"/>
      <c r="AQ36" s="134"/>
      <c r="AR36" s="134"/>
      <c r="AS36" s="134"/>
      <c r="AT36" s="134"/>
      <c r="AU36" s="134"/>
      <c r="AV36" s="134"/>
    </row>
    <row r="37" spans="1:48" s="86" customFormat="1" ht="46.5" customHeight="1" x14ac:dyDescent="0.25">
      <c r="A37" s="70">
        <v>29</v>
      </c>
      <c r="B37" s="560" t="s">
        <v>695</v>
      </c>
      <c r="C37" s="600"/>
      <c r="D37" s="360" t="s">
        <v>605</v>
      </c>
      <c r="E37" s="358" t="s">
        <v>609</v>
      </c>
      <c r="F37" s="428">
        <v>1</v>
      </c>
      <c r="G37" s="388" t="s">
        <v>899</v>
      </c>
      <c r="H37" s="95" t="s">
        <v>224</v>
      </c>
      <c r="I37" s="388" t="s">
        <v>907</v>
      </c>
      <c r="J37" s="428">
        <v>1</v>
      </c>
      <c r="K37" s="431"/>
      <c r="L37" s="95"/>
      <c r="M37" s="36"/>
      <c r="N37" s="428">
        <v>1</v>
      </c>
      <c r="O37" s="37"/>
      <c r="P37" s="33"/>
      <c r="Q37" s="33"/>
      <c r="R37" s="428">
        <v>1</v>
      </c>
      <c r="S37" s="95"/>
      <c r="T37" s="95"/>
      <c r="U37" s="95"/>
      <c r="AK37" s="134"/>
      <c r="AL37" s="134"/>
      <c r="AM37" s="134"/>
      <c r="AN37" s="134"/>
      <c r="AO37" s="134"/>
      <c r="AP37" s="134"/>
      <c r="AQ37" s="134"/>
      <c r="AR37" s="134"/>
      <c r="AS37" s="134"/>
      <c r="AT37" s="134"/>
      <c r="AU37" s="134"/>
      <c r="AV37" s="134"/>
    </row>
    <row r="38" spans="1:48" s="86" customFormat="1" ht="46.5" customHeight="1" x14ac:dyDescent="0.25">
      <c r="A38" s="70">
        <v>30</v>
      </c>
      <c r="B38" s="560" t="s">
        <v>696</v>
      </c>
      <c r="C38" s="600"/>
      <c r="D38" s="360" t="s">
        <v>618</v>
      </c>
      <c r="E38" s="358" t="s">
        <v>609</v>
      </c>
      <c r="F38" s="428">
        <v>0</v>
      </c>
      <c r="G38" s="95"/>
      <c r="H38" s="95"/>
      <c r="I38" s="95"/>
      <c r="J38" s="428">
        <v>0</v>
      </c>
      <c r="K38" s="431"/>
      <c r="L38" s="33"/>
      <c r="M38" s="36"/>
      <c r="N38" s="428">
        <v>1</v>
      </c>
      <c r="O38" s="33" t="s">
        <v>1307</v>
      </c>
      <c r="P38" s="33" t="s">
        <v>224</v>
      </c>
      <c r="Q38" s="33" t="s">
        <v>1314</v>
      </c>
      <c r="R38" s="428">
        <v>1</v>
      </c>
      <c r="S38" s="95"/>
      <c r="T38" s="95"/>
      <c r="U38" s="95"/>
      <c r="AK38" s="134"/>
      <c r="AL38" s="134"/>
      <c r="AM38" s="134"/>
      <c r="AN38" s="134"/>
      <c r="AO38" s="134"/>
      <c r="AP38" s="134"/>
      <c r="AQ38" s="134"/>
      <c r="AR38" s="134"/>
      <c r="AS38" s="134"/>
      <c r="AT38" s="134"/>
      <c r="AU38" s="134"/>
      <c r="AV38" s="134"/>
    </row>
    <row r="39" spans="1:48" s="86" customFormat="1" ht="46.5" customHeight="1" x14ac:dyDescent="0.25">
      <c r="A39" s="70">
        <v>31</v>
      </c>
      <c r="B39" s="560" t="s">
        <v>697</v>
      </c>
      <c r="C39" s="600"/>
      <c r="D39" s="360" t="s">
        <v>698</v>
      </c>
      <c r="E39" s="358" t="s">
        <v>609</v>
      </c>
      <c r="F39" s="428">
        <v>0</v>
      </c>
      <c r="G39" s="95"/>
      <c r="H39" s="95"/>
      <c r="I39" s="95"/>
      <c r="J39" s="428">
        <v>0</v>
      </c>
      <c r="K39" s="431"/>
      <c r="L39" s="33"/>
      <c r="M39" s="36"/>
      <c r="N39" s="428">
        <v>0</v>
      </c>
      <c r="O39" s="33"/>
      <c r="P39" s="33"/>
      <c r="Q39" s="33"/>
      <c r="R39" s="428">
        <v>1</v>
      </c>
      <c r="S39" s="473" t="s">
        <v>1554</v>
      </c>
      <c r="T39" s="95" t="s">
        <v>224</v>
      </c>
      <c r="U39" s="473" t="s">
        <v>1554</v>
      </c>
      <c r="AK39" s="134"/>
      <c r="AL39" s="134"/>
      <c r="AM39" s="134"/>
      <c r="AN39" s="134"/>
      <c r="AO39" s="134"/>
      <c r="AP39" s="134"/>
      <c r="AQ39" s="134"/>
      <c r="AR39" s="134"/>
      <c r="AS39" s="134"/>
      <c r="AT39" s="134"/>
      <c r="AU39" s="134"/>
      <c r="AV39" s="134"/>
    </row>
    <row r="40" spans="1:48" s="86" customFormat="1" ht="16.5" customHeight="1" thickBot="1" x14ac:dyDescent="0.3">
      <c r="F40" s="90">
        <f>IFERROR(AVERAGE(F9:F39),"")</f>
        <v>0.12903225806451613</v>
      </c>
      <c r="J40" s="132">
        <f>IFERROR(AVERAGE(J9:J39),"")</f>
        <v>0.35483870967741937</v>
      </c>
      <c r="N40" s="132">
        <f>IFERROR(AVERAGE(N9:N39),"")</f>
        <v>0.70967741935483875</v>
      </c>
      <c r="R40" s="132">
        <f>IFERROR(AVERAGE(R9:R11),"")</f>
        <v>1</v>
      </c>
      <c r="AK40" s="134"/>
      <c r="AL40" s="134"/>
      <c r="AM40" s="134"/>
      <c r="AN40" s="134"/>
      <c r="AO40" s="134"/>
      <c r="AP40" s="134"/>
      <c r="AQ40" s="134"/>
      <c r="AR40" s="134"/>
      <c r="AS40" s="134"/>
      <c r="AT40" s="134"/>
      <c r="AU40" s="134"/>
      <c r="AV40" s="134"/>
    </row>
    <row r="41" spans="1:48" s="86" customFormat="1" ht="16.5" customHeight="1" x14ac:dyDescent="0.25">
      <c r="AK41" s="134"/>
      <c r="AL41" s="134"/>
      <c r="AM41" s="134"/>
      <c r="AN41" s="134"/>
      <c r="AO41" s="134"/>
      <c r="AP41" s="134"/>
      <c r="AQ41" s="134"/>
      <c r="AR41" s="134"/>
      <c r="AS41" s="134"/>
      <c r="AT41" s="134"/>
      <c r="AU41" s="134"/>
      <c r="AV41" s="134"/>
    </row>
    <row r="42" spans="1:48" s="2" customFormat="1" ht="16.5" customHeight="1" x14ac:dyDescent="0.3">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
      <c r="AL42" s="1"/>
      <c r="AM42" s="1"/>
      <c r="AN42" s="1"/>
      <c r="AO42" s="1"/>
      <c r="AP42" s="1"/>
      <c r="AQ42" s="1"/>
      <c r="AR42" s="1"/>
      <c r="AS42" s="1"/>
      <c r="AT42" s="1"/>
      <c r="AU42" s="1"/>
      <c r="AV42" s="1"/>
    </row>
    <row r="43" spans="1:48" s="2" customFormat="1" ht="16.5" hidden="1" customHeight="1" thickBot="1" x14ac:dyDescent="0.35">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c r="AK43" s="1"/>
      <c r="AL43" s="1"/>
      <c r="AM43" s="1"/>
      <c r="AN43" s="1"/>
      <c r="AO43" s="1"/>
      <c r="AP43" s="1"/>
      <c r="AQ43" s="1"/>
      <c r="AR43" s="1"/>
      <c r="AS43" s="1"/>
      <c r="AT43" s="1"/>
      <c r="AU43" s="1"/>
      <c r="AV43" s="1"/>
    </row>
    <row r="44" spans="1:48" s="2" customFormat="1" ht="47.25" hidden="1" customHeight="1" thickBot="1" x14ac:dyDescent="0.35">
      <c r="C44" s="106" t="s">
        <v>193</v>
      </c>
      <c r="D44" s="106" t="s">
        <v>221</v>
      </c>
      <c r="E44" s="106" t="s">
        <v>222</v>
      </c>
      <c r="F44" s="106" t="s">
        <v>191</v>
      </c>
      <c r="G44" s="106" t="s">
        <v>192</v>
      </c>
      <c r="H44" s="122" t="s">
        <v>220</v>
      </c>
      <c r="I44" s="17"/>
      <c r="J44" s="17"/>
      <c r="K44" s="17"/>
      <c r="L44" s="17"/>
      <c r="M44" s="17"/>
      <c r="N44" s="17"/>
      <c r="O44" s="17"/>
      <c r="P44" s="17"/>
      <c r="Q44" s="17"/>
      <c r="R44" s="17"/>
      <c r="S44" s="17"/>
      <c r="T44" s="17"/>
      <c r="U44" s="17"/>
      <c r="V44" s="17"/>
      <c r="W44" s="17"/>
      <c r="X44" s="17"/>
      <c r="Y44" s="17"/>
      <c r="Z44" s="17"/>
      <c r="AA44" s="17"/>
      <c r="AB44" s="17"/>
      <c r="AC44" s="17"/>
      <c r="AD44" s="17"/>
      <c r="AE44" s="17"/>
      <c r="AF44" s="17"/>
      <c r="AG44" s="17"/>
      <c r="AH44" s="17"/>
      <c r="AI44" s="17"/>
      <c r="AJ44" s="17"/>
      <c r="AK44" s="1"/>
      <c r="AL44" s="1"/>
      <c r="AM44" s="1"/>
      <c r="AN44" s="1"/>
      <c r="AO44" s="1"/>
      <c r="AP44" s="1"/>
      <c r="AQ44" s="1"/>
      <c r="AR44" s="1"/>
      <c r="AS44" s="1"/>
      <c r="AT44" s="1"/>
      <c r="AU44" s="1"/>
      <c r="AV44" s="1"/>
    </row>
    <row r="45" spans="1:48" s="2" customFormat="1" ht="39" hidden="1" customHeight="1" thickTop="1" thickBot="1" x14ac:dyDescent="0.35">
      <c r="C45" s="111">
        <f>SUM(C46-D45)</f>
        <v>0.87096774193548387</v>
      </c>
      <c r="D45" s="111">
        <f>SUM(F40)</f>
        <v>0.12903225806451613</v>
      </c>
      <c r="E45" s="111">
        <f>SUM(J40)</f>
        <v>0.35483870967741937</v>
      </c>
      <c r="F45" s="111">
        <v>0.53</v>
      </c>
      <c r="G45" s="111">
        <v>1</v>
      </c>
      <c r="H45" s="121">
        <f>+SUM(D45:F45)</f>
        <v>1.0138709677419355</v>
      </c>
      <c r="I45" s="17"/>
      <c r="J45" s="1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17"/>
      <c r="AK45" s="1"/>
      <c r="AL45" s="1"/>
      <c r="AM45" s="1"/>
      <c r="AN45" s="1"/>
      <c r="AO45" s="1"/>
      <c r="AP45" s="1"/>
      <c r="AQ45" s="1"/>
      <c r="AR45" s="1"/>
      <c r="AS45" s="1"/>
      <c r="AT45" s="1"/>
      <c r="AU45" s="1"/>
      <c r="AV45" s="1"/>
    </row>
    <row r="46" spans="1:48" s="2" customFormat="1" ht="16.5" hidden="1" customHeight="1" x14ac:dyDescent="0.3">
      <c r="C46" s="347">
        <v>1</v>
      </c>
      <c r="E46" s="17"/>
      <c r="F46" s="17"/>
      <c r="G46" s="17"/>
      <c r="H46" s="17"/>
      <c r="I46" s="17"/>
      <c r="J46" s="17"/>
      <c r="K46" s="17"/>
      <c r="L46" s="17"/>
      <c r="M46" s="17"/>
      <c r="N46" s="17"/>
      <c r="O46" s="17"/>
      <c r="P46" s="17"/>
      <c r="Q46" s="17"/>
      <c r="R46" s="17"/>
      <c r="S46" s="17"/>
      <c r="T46" s="17"/>
      <c r="U46" s="17"/>
      <c r="V46" s="17"/>
      <c r="W46" s="17"/>
      <c r="X46" s="17"/>
      <c r="Y46" s="17"/>
      <c r="Z46" s="17"/>
      <c r="AA46" s="17"/>
      <c r="AB46" s="17"/>
      <c r="AC46" s="17"/>
      <c r="AD46" s="17"/>
      <c r="AE46" s="17"/>
      <c r="AF46" s="17"/>
      <c r="AG46" s="17"/>
      <c r="AH46" s="17"/>
      <c r="AI46" s="17"/>
      <c r="AJ46" s="17"/>
      <c r="AK46" s="1"/>
      <c r="AL46" s="1"/>
      <c r="AM46" s="1"/>
      <c r="AN46" s="1"/>
      <c r="AO46" s="1"/>
      <c r="AP46" s="1"/>
      <c r="AQ46" s="1"/>
      <c r="AR46" s="1"/>
      <c r="AS46" s="1"/>
      <c r="AT46" s="1"/>
      <c r="AU46" s="1"/>
      <c r="AV46" s="1"/>
    </row>
    <row r="47" spans="1:48" s="2" customFormat="1" ht="16.5" hidden="1" customHeight="1" x14ac:dyDescent="0.3">
      <c r="E47" s="17"/>
      <c r="F47" s="17"/>
      <c r="G47" s="17"/>
      <c r="H47" s="17"/>
      <c r="I47" s="17"/>
      <c r="J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7"/>
      <c r="AK47" s="1"/>
      <c r="AL47" s="1"/>
      <c r="AM47" s="1"/>
      <c r="AN47" s="1"/>
      <c r="AO47" s="1"/>
      <c r="AP47" s="1"/>
      <c r="AQ47" s="1"/>
      <c r="AR47" s="1"/>
      <c r="AS47" s="1"/>
      <c r="AT47" s="1"/>
      <c r="AU47" s="1"/>
      <c r="AV47" s="1"/>
    </row>
    <row r="48" spans="1:48" s="2" customFormat="1" ht="16.5" hidden="1" customHeight="1" x14ac:dyDescent="0.3">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
      <c r="AL48" s="1"/>
      <c r="AM48" s="1"/>
      <c r="AN48" s="1"/>
      <c r="AO48" s="1"/>
      <c r="AP48" s="1"/>
      <c r="AQ48" s="1"/>
      <c r="AR48" s="1"/>
      <c r="AS48" s="1"/>
      <c r="AT48" s="1"/>
      <c r="AU48" s="1"/>
      <c r="AV48" s="1"/>
    </row>
    <row r="49" spans="5:48" s="2" customFormat="1" ht="16.5" hidden="1" customHeight="1" x14ac:dyDescent="0.3">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
      <c r="AL49" s="1"/>
      <c r="AM49" s="1"/>
      <c r="AN49" s="1"/>
      <c r="AO49" s="1"/>
      <c r="AP49" s="1"/>
      <c r="AQ49" s="1"/>
      <c r="AR49" s="1"/>
      <c r="AS49" s="1"/>
      <c r="AT49" s="1"/>
      <c r="AU49" s="1"/>
      <c r="AV49" s="1"/>
    </row>
    <row r="50" spans="5:48" s="2" customFormat="1" ht="16.5" hidden="1" customHeight="1" x14ac:dyDescent="0.3">
      <c r="E50" s="17"/>
      <c r="F50" s="17"/>
      <c r="G50" s="17"/>
      <c r="H50" s="17"/>
      <c r="I50" s="17"/>
      <c r="J50" s="17"/>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
      <c r="AL50" s="1"/>
      <c r="AM50" s="1"/>
      <c r="AN50" s="1"/>
      <c r="AO50" s="1"/>
      <c r="AP50" s="1"/>
      <c r="AQ50" s="1"/>
      <c r="AR50" s="1"/>
      <c r="AS50" s="1"/>
      <c r="AT50" s="1"/>
      <c r="AU50" s="1"/>
      <c r="AV50" s="1"/>
    </row>
    <row r="51" spans="5:48" s="2" customFormat="1" ht="16.5" hidden="1" customHeight="1" x14ac:dyDescent="0.3">
      <c r="E51" s="17"/>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17"/>
      <c r="AK51" s="1"/>
      <c r="AL51" s="1"/>
      <c r="AM51" s="1"/>
      <c r="AN51" s="1"/>
      <c r="AO51" s="1"/>
      <c r="AP51" s="1"/>
      <c r="AQ51" s="1"/>
      <c r="AR51" s="1"/>
      <c r="AS51" s="1"/>
      <c r="AT51" s="1"/>
      <c r="AU51" s="1"/>
      <c r="AV51" s="1"/>
    </row>
    <row r="52" spans="5:48" s="2" customFormat="1" ht="16.5" hidden="1" customHeight="1" x14ac:dyDescent="0.3">
      <c r="E52" s="17"/>
      <c r="F52" s="17"/>
      <c r="G52" s="17"/>
      <c r="H52" s="17"/>
      <c r="I52" s="17"/>
      <c r="J52" s="17"/>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17"/>
      <c r="AK52" s="1"/>
      <c r="AL52" s="1"/>
      <c r="AM52" s="1"/>
      <c r="AN52" s="1"/>
      <c r="AO52" s="1"/>
      <c r="AP52" s="1"/>
      <c r="AQ52" s="1"/>
      <c r="AR52" s="1"/>
      <c r="AS52" s="1"/>
      <c r="AT52" s="1"/>
      <c r="AU52" s="1"/>
      <c r="AV52" s="1"/>
    </row>
    <row r="55" spans="5:48" s="2" customFormat="1" ht="0" hidden="1" customHeight="1" x14ac:dyDescent="0.3">
      <c r="E55" s="17"/>
      <c r="F55" s="17"/>
      <c r="G55" s="17"/>
      <c r="H55" s="17"/>
      <c r="I55" s="17"/>
      <c r="J55" s="17"/>
      <c r="K55" s="17"/>
      <c r="L55" s="17"/>
      <c r="M55" s="17"/>
      <c r="N55" s="17"/>
      <c r="O55" s="17"/>
      <c r="P55" s="17"/>
      <c r="Q55" s="17"/>
      <c r="R55" s="17"/>
      <c r="S55" s="17"/>
      <c r="T55" s="17"/>
      <c r="U55" s="17"/>
      <c r="V55" s="17"/>
      <c r="W55" s="17"/>
      <c r="X55" s="17"/>
      <c r="Y55" s="17"/>
      <c r="Z55" s="17"/>
      <c r="AA55" s="17"/>
      <c r="AB55" s="17"/>
      <c r="AC55" s="17"/>
      <c r="AD55" s="17"/>
      <c r="AE55" s="17"/>
      <c r="AF55" s="17"/>
      <c r="AG55" s="17"/>
      <c r="AH55" s="17"/>
      <c r="AI55" s="17"/>
      <c r="AJ55" s="17"/>
      <c r="AK55" s="1"/>
      <c r="AL55" s="1"/>
      <c r="AM55" s="1"/>
      <c r="AN55" s="1"/>
      <c r="AO55" s="1"/>
      <c r="AP55" s="1"/>
      <c r="AQ55" s="1"/>
      <c r="AR55" s="1"/>
      <c r="AS55" s="1"/>
      <c r="AT55" s="1"/>
      <c r="AU55" s="1"/>
      <c r="AV55" s="1"/>
    </row>
    <row r="56" spans="5:48" s="2" customFormat="1" ht="0" hidden="1" customHeight="1" x14ac:dyDescent="0.3">
      <c r="E56" s="17"/>
      <c r="F56" s="17"/>
      <c r="G56" s="17"/>
      <c r="H56" s="17"/>
      <c r="I56" s="17"/>
      <c r="J56" s="17"/>
      <c r="K56" s="17"/>
      <c r="L56" s="17"/>
      <c r="M56" s="17"/>
      <c r="N56" s="17"/>
      <c r="O56" s="17"/>
      <c r="P56" s="17"/>
      <c r="Q56" s="17"/>
      <c r="R56" s="17"/>
      <c r="S56" s="17"/>
      <c r="T56" s="17"/>
      <c r="U56" s="17"/>
      <c r="V56" s="17"/>
      <c r="W56" s="17"/>
      <c r="X56" s="17"/>
      <c r="Y56" s="17"/>
      <c r="Z56" s="17"/>
      <c r="AA56" s="17"/>
      <c r="AB56" s="17"/>
      <c r="AC56" s="17"/>
      <c r="AD56" s="17"/>
      <c r="AE56" s="17"/>
      <c r="AF56" s="17"/>
      <c r="AG56" s="17"/>
      <c r="AH56" s="17"/>
      <c r="AI56" s="17"/>
      <c r="AJ56" s="17"/>
      <c r="AK56" s="1"/>
      <c r="AL56" s="1"/>
      <c r="AM56" s="1"/>
      <c r="AN56" s="1"/>
      <c r="AO56" s="1"/>
      <c r="AP56" s="1"/>
      <c r="AQ56" s="1"/>
      <c r="AR56" s="1"/>
      <c r="AS56" s="1"/>
      <c r="AT56" s="1"/>
      <c r="AU56" s="1"/>
      <c r="AV56" s="1"/>
    </row>
    <row r="57" spans="5:48" s="2" customFormat="1" ht="0" hidden="1" customHeight="1" x14ac:dyDescent="0.3">
      <c r="E57" s="17"/>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c r="AK57" s="1"/>
      <c r="AL57" s="1"/>
      <c r="AM57" s="1"/>
      <c r="AN57" s="1"/>
      <c r="AO57" s="1"/>
      <c r="AP57" s="1"/>
      <c r="AQ57" s="1"/>
      <c r="AR57" s="1"/>
      <c r="AS57" s="1"/>
      <c r="AT57" s="1"/>
      <c r="AU57" s="1"/>
      <c r="AV57" s="1"/>
    </row>
    <row r="58" spans="5:48" s="2" customFormat="1" ht="0" hidden="1" customHeight="1" x14ac:dyDescent="0.3">
      <c r="E58" s="17"/>
      <c r="F58" s="17"/>
      <c r="G58" s="17"/>
      <c r="H58" s="17"/>
      <c r="I58" s="17"/>
      <c r="J58" s="17"/>
      <c r="K58" s="17"/>
      <c r="L58" s="17"/>
      <c r="M58" s="17"/>
      <c r="N58" s="17"/>
      <c r="O58" s="17"/>
      <c r="P58" s="17"/>
      <c r="Q58" s="17"/>
      <c r="R58" s="17"/>
      <c r="S58" s="17"/>
      <c r="T58" s="17"/>
      <c r="U58" s="17"/>
      <c r="V58" s="17"/>
      <c r="W58" s="17"/>
      <c r="X58" s="17"/>
      <c r="Y58" s="17"/>
      <c r="Z58" s="17"/>
      <c r="AA58" s="17"/>
      <c r="AB58" s="17"/>
      <c r="AC58" s="17"/>
      <c r="AD58" s="17"/>
      <c r="AE58" s="17"/>
      <c r="AF58" s="17"/>
      <c r="AG58" s="17"/>
      <c r="AH58" s="17"/>
      <c r="AI58" s="17"/>
      <c r="AJ58" s="17"/>
      <c r="AK58" s="1"/>
      <c r="AL58" s="1"/>
      <c r="AM58" s="1"/>
      <c r="AN58" s="1"/>
      <c r="AO58" s="1"/>
      <c r="AP58" s="1"/>
      <c r="AQ58" s="1"/>
      <c r="AR58" s="1"/>
      <c r="AS58" s="1"/>
      <c r="AT58" s="1"/>
      <c r="AU58" s="1"/>
      <c r="AV58" s="1"/>
    </row>
    <row r="59" spans="5:48" s="2" customFormat="1" ht="0" hidden="1" customHeight="1" x14ac:dyDescent="0.3">
      <c r="E59" s="17"/>
      <c r="F59" s="17"/>
      <c r="G59" s="17"/>
      <c r="H59" s="17"/>
      <c r="I59" s="17"/>
      <c r="J59" s="17"/>
      <c r="K59" s="17"/>
      <c r="L59" s="17"/>
      <c r="M59" s="17"/>
      <c r="N59" s="17"/>
      <c r="O59" s="17"/>
      <c r="P59" s="17"/>
      <c r="Q59" s="17"/>
      <c r="R59" s="17"/>
      <c r="S59" s="17"/>
      <c r="T59" s="17"/>
      <c r="U59" s="17"/>
      <c r="V59" s="17"/>
      <c r="W59" s="17"/>
      <c r="X59" s="17"/>
      <c r="Y59" s="17"/>
      <c r="Z59" s="17"/>
      <c r="AA59" s="17"/>
      <c r="AB59" s="17"/>
      <c r="AC59" s="17"/>
      <c r="AD59" s="17"/>
      <c r="AE59" s="17"/>
      <c r="AF59" s="17"/>
      <c r="AG59" s="17"/>
      <c r="AH59" s="17"/>
      <c r="AI59" s="17"/>
      <c r="AJ59" s="17"/>
      <c r="AK59" s="1"/>
      <c r="AL59" s="1"/>
      <c r="AM59" s="1"/>
      <c r="AN59" s="1"/>
      <c r="AO59" s="1"/>
      <c r="AP59" s="1"/>
      <c r="AQ59" s="1"/>
      <c r="AR59" s="1"/>
      <c r="AS59" s="1"/>
      <c r="AT59" s="1"/>
      <c r="AU59" s="1"/>
      <c r="AV59" s="1"/>
    </row>
    <row r="60" spans="5:48" s="2" customFormat="1" ht="0" hidden="1" customHeight="1" x14ac:dyDescent="0.3">
      <c r="E60" s="17"/>
      <c r="F60" s="17"/>
      <c r="G60" s="17"/>
      <c r="H60" s="17"/>
      <c r="I60" s="17"/>
      <c r="J60" s="17"/>
      <c r="K60" s="17"/>
      <c r="L60" s="17"/>
      <c r="M60" s="17"/>
      <c r="N60" s="17"/>
      <c r="O60" s="17"/>
      <c r="P60" s="17"/>
      <c r="Q60" s="17"/>
      <c r="R60" s="17"/>
      <c r="S60" s="17"/>
      <c r="T60" s="17"/>
      <c r="U60" s="17"/>
      <c r="V60" s="17"/>
      <c r="W60" s="17"/>
      <c r="X60" s="17"/>
      <c r="Y60" s="17"/>
      <c r="Z60" s="17"/>
      <c r="AA60" s="17"/>
      <c r="AB60" s="17"/>
      <c r="AC60" s="17"/>
      <c r="AD60" s="17"/>
      <c r="AE60" s="17"/>
      <c r="AF60" s="17"/>
      <c r="AG60" s="17"/>
      <c r="AH60" s="17"/>
      <c r="AI60" s="17"/>
      <c r="AJ60" s="17"/>
      <c r="AK60" s="1"/>
      <c r="AL60" s="1"/>
      <c r="AM60" s="1"/>
      <c r="AN60" s="1"/>
      <c r="AO60" s="1"/>
      <c r="AP60" s="1"/>
      <c r="AQ60" s="1"/>
      <c r="AR60" s="1"/>
      <c r="AS60" s="1"/>
      <c r="AT60" s="1"/>
      <c r="AU60" s="1"/>
      <c r="AV60" s="1"/>
    </row>
    <row r="61" spans="5:48" s="2" customFormat="1" ht="0" hidden="1" customHeight="1" x14ac:dyDescent="0.3">
      <c r="E61" s="17"/>
      <c r="F61" s="17"/>
      <c r="G61" s="17"/>
      <c r="H61" s="17"/>
      <c r="I61" s="17"/>
      <c r="J61" s="17"/>
      <c r="K61" s="17"/>
      <c r="L61" s="17"/>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
      <c r="AL61" s="1"/>
      <c r="AM61" s="1"/>
      <c r="AN61" s="1"/>
      <c r="AO61" s="1"/>
      <c r="AP61" s="1"/>
      <c r="AQ61" s="1"/>
      <c r="AR61" s="1"/>
      <c r="AS61" s="1"/>
      <c r="AT61" s="1"/>
      <c r="AU61" s="1"/>
      <c r="AV61" s="1"/>
    </row>
    <row r="62" spans="5:48" s="2" customFormat="1" ht="0" hidden="1" customHeight="1" x14ac:dyDescent="0.3">
      <c r="E62" s="17"/>
      <c r="F62" s="17"/>
      <c r="G62" s="17"/>
      <c r="H62" s="17"/>
      <c r="I62" s="17"/>
      <c r="J62" s="17"/>
      <c r="K62" s="17"/>
      <c r="L62" s="17"/>
      <c r="M62" s="17"/>
      <c r="N62" s="17"/>
      <c r="O62" s="17"/>
      <c r="P62" s="17"/>
      <c r="Q62" s="17"/>
      <c r="R62" s="17"/>
      <c r="S62" s="17"/>
      <c r="T62" s="17"/>
      <c r="U62" s="17"/>
      <c r="V62" s="17"/>
      <c r="W62" s="17"/>
      <c r="X62" s="17"/>
      <c r="Y62" s="17"/>
      <c r="Z62" s="17"/>
      <c r="AA62" s="17"/>
      <c r="AB62" s="17"/>
      <c r="AC62" s="17"/>
      <c r="AD62" s="17"/>
      <c r="AE62" s="17"/>
      <c r="AF62" s="17"/>
      <c r="AG62" s="17"/>
      <c r="AH62" s="17"/>
      <c r="AI62" s="17"/>
      <c r="AJ62" s="17"/>
      <c r="AK62" s="1"/>
      <c r="AL62" s="1"/>
      <c r="AM62" s="1"/>
      <c r="AN62" s="1"/>
      <c r="AO62" s="1"/>
      <c r="AP62" s="1"/>
      <c r="AQ62" s="1"/>
      <c r="AR62" s="1"/>
      <c r="AS62" s="1"/>
      <c r="AT62" s="1"/>
      <c r="AU62" s="1"/>
      <c r="AV62" s="1"/>
    </row>
    <row r="63" spans="5:48" s="2" customFormat="1" ht="0" hidden="1" customHeight="1" x14ac:dyDescent="0.3">
      <c r="E63" s="17"/>
      <c r="F63" s="17"/>
      <c r="G63" s="17"/>
      <c r="H63" s="17"/>
      <c r="I63" s="17"/>
      <c r="J63" s="17"/>
      <c r="K63" s="17"/>
      <c r="L63" s="17"/>
      <c r="M63" s="17"/>
      <c r="N63" s="17"/>
      <c r="O63" s="17"/>
      <c r="P63" s="17"/>
      <c r="Q63" s="17"/>
      <c r="R63" s="17"/>
      <c r="S63" s="17"/>
      <c r="T63" s="17"/>
      <c r="U63" s="17"/>
      <c r="V63" s="17"/>
      <c r="W63" s="17"/>
      <c r="X63" s="17"/>
      <c r="Y63" s="17"/>
      <c r="Z63" s="17"/>
      <c r="AA63" s="17"/>
      <c r="AB63" s="17"/>
      <c r="AC63" s="17"/>
      <c r="AD63" s="17"/>
      <c r="AE63" s="17"/>
      <c r="AF63" s="17"/>
      <c r="AG63" s="17"/>
      <c r="AH63" s="17"/>
      <c r="AI63" s="17"/>
      <c r="AJ63" s="17"/>
      <c r="AK63" s="1"/>
      <c r="AL63" s="1"/>
      <c r="AM63" s="1"/>
      <c r="AN63" s="1"/>
      <c r="AO63" s="1"/>
      <c r="AP63" s="1"/>
      <c r="AQ63" s="1"/>
      <c r="AR63" s="1"/>
      <c r="AS63" s="1"/>
      <c r="AT63" s="1"/>
      <c r="AU63" s="1"/>
      <c r="AV63" s="1"/>
    </row>
    <row r="64" spans="5:48" s="2" customFormat="1" ht="0" hidden="1" customHeight="1" x14ac:dyDescent="0.3">
      <c r="E64" s="17"/>
      <c r="F64" s="17"/>
      <c r="G64" s="17"/>
      <c r="H64" s="17"/>
      <c r="I64" s="17"/>
      <c r="J64" s="17"/>
      <c r="K64" s="17"/>
      <c r="L64" s="17"/>
      <c r="M64" s="17"/>
      <c r="N64" s="17"/>
      <c r="O64" s="17"/>
      <c r="P64" s="17"/>
      <c r="Q64" s="17"/>
      <c r="R64" s="17"/>
      <c r="S64" s="17"/>
      <c r="T64" s="17"/>
      <c r="U64" s="17"/>
      <c r="V64" s="17"/>
      <c r="W64" s="17"/>
      <c r="X64" s="17"/>
      <c r="Y64" s="17"/>
      <c r="Z64" s="17"/>
      <c r="AA64" s="17"/>
      <c r="AB64" s="17"/>
      <c r="AC64" s="17"/>
      <c r="AD64" s="17"/>
      <c r="AE64" s="17"/>
      <c r="AF64" s="17"/>
      <c r="AG64" s="17"/>
      <c r="AH64" s="17"/>
      <c r="AI64" s="17"/>
      <c r="AJ64" s="17"/>
      <c r="AK64" s="1"/>
      <c r="AL64" s="1"/>
      <c r="AM64" s="1"/>
      <c r="AN64" s="1"/>
      <c r="AO64" s="1"/>
      <c r="AP64" s="1"/>
      <c r="AQ64" s="1"/>
      <c r="AR64" s="1"/>
      <c r="AS64" s="1"/>
      <c r="AT64" s="1"/>
      <c r="AU64" s="1"/>
      <c r="AV64" s="1"/>
    </row>
    <row r="65" spans="5:48" s="2" customFormat="1" ht="0" hidden="1" customHeight="1" x14ac:dyDescent="0.3">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c r="AK65" s="1"/>
      <c r="AL65" s="1"/>
      <c r="AM65" s="1"/>
      <c r="AN65" s="1"/>
      <c r="AO65" s="1"/>
      <c r="AP65" s="1"/>
      <c r="AQ65" s="1"/>
      <c r="AR65" s="1"/>
      <c r="AS65" s="1"/>
      <c r="AT65" s="1"/>
      <c r="AU65" s="1"/>
      <c r="AV65" s="1"/>
    </row>
    <row r="66" spans="5:48" s="2" customFormat="1" ht="0" hidden="1" customHeight="1" x14ac:dyDescent="0.3">
      <c r="E66" s="17"/>
      <c r="F66" s="17"/>
      <c r="G66" s="17"/>
      <c r="H66" s="17"/>
      <c r="I66" s="17"/>
      <c r="J66" s="17"/>
      <c r="K66" s="17"/>
      <c r="L66" s="17"/>
      <c r="M66" s="17"/>
      <c r="N66" s="17"/>
      <c r="O66" s="17"/>
      <c r="P66" s="17"/>
      <c r="Q66" s="17"/>
      <c r="R66" s="17"/>
      <c r="S66" s="17"/>
      <c r="T66" s="17"/>
      <c r="U66" s="17"/>
      <c r="V66" s="17"/>
      <c r="W66" s="17"/>
      <c r="X66" s="17"/>
      <c r="Y66" s="17"/>
      <c r="Z66" s="17"/>
      <c r="AA66" s="17"/>
      <c r="AB66" s="17"/>
      <c r="AC66" s="17"/>
      <c r="AD66" s="17"/>
      <c r="AE66" s="17"/>
      <c r="AF66" s="17"/>
      <c r="AG66" s="17"/>
      <c r="AH66" s="17"/>
      <c r="AI66" s="17"/>
      <c r="AJ66" s="17"/>
      <c r="AK66" s="1"/>
      <c r="AL66" s="1"/>
      <c r="AM66" s="1"/>
      <c r="AN66" s="1"/>
      <c r="AO66" s="1"/>
      <c r="AP66" s="1"/>
      <c r="AQ66" s="1"/>
      <c r="AR66" s="1"/>
      <c r="AS66" s="1"/>
      <c r="AT66" s="1"/>
      <c r="AU66" s="1"/>
      <c r="AV66" s="1"/>
    </row>
    <row r="67" spans="5:48" s="2" customFormat="1" ht="0" hidden="1" customHeight="1" x14ac:dyDescent="0.3">
      <c r="E67" s="17"/>
      <c r="F67" s="17"/>
      <c r="G67" s="17"/>
      <c r="H67" s="17"/>
      <c r="I67" s="17"/>
      <c r="J67" s="17"/>
      <c r="K67" s="17"/>
      <c r="L67" s="17"/>
      <c r="M67" s="17"/>
      <c r="N67" s="17"/>
      <c r="O67" s="17"/>
      <c r="P67" s="17"/>
      <c r="Q67" s="17"/>
      <c r="R67" s="17"/>
      <c r="S67" s="17"/>
      <c r="T67" s="17"/>
      <c r="U67" s="17"/>
      <c r="V67" s="17"/>
      <c r="W67" s="17"/>
      <c r="X67" s="17"/>
      <c r="Y67" s="17"/>
      <c r="Z67" s="17"/>
      <c r="AA67" s="17"/>
      <c r="AB67" s="17"/>
      <c r="AC67" s="17"/>
      <c r="AD67" s="17"/>
      <c r="AE67" s="17"/>
      <c r="AF67" s="17"/>
      <c r="AG67" s="17"/>
      <c r="AH67" s="17"/>
      <c r="AI67" s="17"/>
      <c r="AJ67" s="17"/>
      <c r="AK67" s="1"/>
      <c r="AL67" s="1"/>
      <c r="AM67" s="1"/>
      <c r="AN67" s="1"/>
      <c r="AO67" s="1"/>
      <c r="AP67" s="1"/>
      <c r="AQ67" s="1"/>
      <c r="AR67" s="1"/>
      <c r="AS67" s="1"/>
      <c r="AT67" s="1"/>
      <c r="AU67" s="1"/>
      <c r="AV67" s="1"/>
    </row>
    <row r="68" spans="5:48" s="2" customFormat="1" ht="0" hidden="1" customHeight="1" x14ac:dyDescent="0.3">
      <c r="E68" s="17"/>
      <c r="F68" s="17"/>
      <c r="G68" s="17"/>
      <c r="H68" s="17"/>
      <c r="I68" s="17"/>
      <c r="J68" s="17"/>
      <c r="K68" s="17"/>
      <c r="L68" s="17"/>
      <c r="M68" s="17"/>
      <c r="N68" s="17"/>
      <c r="O68" s="17"/>
      <c r="P68" s="17"/>
      <c r="Q68" s="17"/>
      <c r="R68" s="17"/>
      <c r="S68" s="17"/>
      <c r="T68" s="17"/>
      <c r="U68" s="17"/>
      <c r="V68" s="17"/>
      <c r="W68" s="17"/>
      <c r="X68" s="17"/>
      <c r="Y68" s="17"/>
      <c r="Z68" s="17"/>
      <c r="AA68" s="17"/>
      <c r="AB68" s="17"/>
      <c r="AC68" s="17"/>
      <c r="AD68" s="17"/>
      <c r="AE68" s="17"/>
      <c r="AF68" s="17"/>
      <c r="AG68" s="17"/>
      <c r="AH68" s="17"/>
      <c r="AI68" s="17"/>
      <c r="AJ68" s="17"/>
      <c r="AK68" s="1"/>
      <c r="AL68" s="1"/>
      <c r="AM68" s="1"/>
      <c r="AN68" s="1"/>
      <c r="AO68" s="1"/>
      <c r="AP68" s="1"/>
      <c r="AQ68" s="1"/>
      <c r="AR68" s="1"/>
      <c r="AS68" s="1"/>
      <c r="AT68" s="1"/>
      <c r="AU68" s="1"/>
      <c r="AV68" s="1"/>
    </row>
    <row r="69" spans="5:48" s="2" customFormat="1" ht="0" hidden="1" customHeight="1" x14ac:dyDescent="0.3">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c r="AK69" s="1"/>
      <c r="AL69" s="1"/>
      <c r="AM69" s="1"/>
      <c r="AN69" s="1"/>
      <c r="AO69" s="1"/>
      <c r="AP69" s="1"/>
      <c r="AQ69" s="1"/>
      <c r="AR69" s="1"/>
      <c r="AS69" s="1"/>
      <c r="AT69" s="1"/>
      <c r="AU69" s="1"/>
      <c r="AV69" s="1"/>
    </row>
  </sheetData>
  <sheetProtection formatColumns="0" formatRows="0" autoFilter="0"/>
  <mergeCells count="47">
    <mergeCell ref="R7:T7"/>
    <mergeCell ref="A7:A8"/>
    <mergeCell ref="B7:C8"/>
    <mergeCell ref="E7:E8"/>
    <mergeCell ref="F7:H7"/>
    <mergeCell ref="J7:L7"/>
    <mergeCell ref="N7:P7"/>
    <mergeCell ref="D7:D8"/>
    <mergeCell ref="A1:C4"/>
    <mergeCell ref="E1:U2"/>
    <mergeCell ref="E3:U4"/>
    <mergeCell ref="A6:E6"/>
    <mergeCell ref="F6:I6"/>
    <mergeCell ref="J6:M6"/>
    <mergeCell ref="N6:Q6"/>
    <mergeCell ref="R6:U6"/>
    <mergeCell ref="B25:C25"/>
    <mergeCell ref="B26:C26"/>
    <mergeCell ref="B20:C20"/>
    <mergeCell ref="B21:C21"/>
    <mergeCell ref="B22:C22"/>
    <mergeCell ref="B23:C23"/>
    <mergeCell ref="B24:C24"/>
    <mergeCell ref="B9:C9"/>
    <mergeCell ref="B10:C10"/>
    <mergeCell ref="B19:C19"/>
    <mergeCell ref="B14:C14"/>
    <mergeCell ref="B15:C15"/>
    <mergeCell ref="B16:C16"/>
    <mergeCell ref="B17:C17"/>
    <mergeCell ref="B13:C13"/>
    <mergeCell ref="B11:C11"/>
    <mergeCell ref="B12:C12"/>
    <mergeCell ref="B18:C18"/>
    <mergeCell ref="B37:C37"/>
    <mergeCell ref="B38:C38"/>
    <mergeCell ref="B39:C39"/>
    <mergeCell ref="B30:C30"/>
    <mergeCell ref="B31:C31"/>
    <mergeCell ref="B32:C32"/>
    <mergeCell ref="B33:C33"/>
    <mergeCell ref="B34:C34"/>
    <mergeCell ref="B27:C27"/>
    <mergeCell ref="B35:C35"/>
    <mergeCell ref="B36:C36"/>
    <mergeCell ref="B28:C28"/>
    <mergeCell ref="B29:C29"/>
  </mergeCells>
  <phoneticPr fontId="17" type="noConversion"/>
  <conditionalFormatting sqref="F9">
    <cfRule type="cellIs" dxfId="397" priority="16" operator="equal">
      <formula>1</formula>
    </cfRule>
    <cfRule type="cellIs" dxfId="396" priority="17" operator="between">
      <formula>0.31</formula>
      <formula>0.9</formula>
    </cfRule>
    <cfRule type="cellIs" dxfId="395" priority="18" operator="between">
      <formula>0</formula>
      <formula>0.3</formula>
    </cfRule>
  </conditionalFormatting>
  <conditionalFormatting sqref="F10:F39">
    <cfRule type="cellIs" dxfId="394" priority="13" operator="equal">
      <formula>1</formula>
    </cfRule>
    <cfRule type="cellIs" dxfId="393" priority="14" operator="between">
      <formula>0.31</formula>
      <formula>0.9</formula>
    </cfRule>
    <cfRule type="cellIs" dxfId="392" priority="15" operator="between">
      <formula>0</formula>
      <formula>0.3</formula>
    </cfRule>
  </conditionalFormatting>
  <conditionalFormatting sqref="J9:J39">
    <cfRule type="cellIs" dxfId="391" priority="10" operator="equal">
      <formula>1</formula>
    </cfRule>
    <cfRule type="cellIs" dxfId="390" priority="11" operator="between">
      <formula>0.31</formula>
      <formula>0.9</formula>
    </cfRule>
    <cfRule type="cellIs" dxfId="389" priority="12" operator="between">
      <formula>0</formula>
      <formula>0.3</formula>
    </cfRule>
  </conditionalFormatting>
  <conditionalFormatting sqref="N9:N39">
    <cfRule type="cellIs" dxfId="388" priority="7" operator="equal">
      <formula>1</formula>
    </cfRule>
    <cfRule type="cellIs" dxfId="387" priority="8" operator="between">
      <formula>0.31</formula>
      <formula>0.9</formula>
    </cfRule>
    <cfRule type="cellIs" dxfId="386" priority="9" operator="between">
      <formula>0</formula>
      <formula>0.3</formula>
    </cfRule>
  </conditionalFormatting>
  <conditionalFormatting sqref="R9:R20 R24:R39">
    <cfRule type="cellIs" dxfId="385" priority="4" operator="equal">
      <formula>1</formula>
    </cfRule>
    <cfRule type="cellIs" dxfId="384" priority="5" operator="between">
      <formula>0.31</formula>
      <formula>0.9</formula>
    </cfRule>
    <cfRule type="cellIs" dxfId="383" priority="6" operator="between">
      <formula>0</formula>
      <formula>0.3</formula>
    </cfRule>
  </conditionalFormatting>
  <conditionalFormatting sqref="R21:R23">
    <cfRule type="cellIs" dxfId="382" priority="1" operator="equal">
      <formula>1</formula>
    </cfRule>
    <cfRule type="cellIs" dxfId="381" priority="2" operator="between">
      <formula>0.31</formula>
      <formula>0.9</formula>
    </cfRule>
    <cfRule type="cellIs" dxfId="380" priority="3" operator="between">
      <formula>0</formula>
      <formula>0.3</formula>
    </cfRule>
  </conditionalFormatting>
  <pageMargins left="0.70866141732283472" right="0.70866141732283472" top="0.74803149606299213" bottom="0.74803149606299213" header="0.31496062992125984" footer="0.31496062992125984"/>
  <pageSetup scale="7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V53"/>
  <sheetViews>
    <sheetView zoomScale="78" zoomScaleNormal="78" workbookViewId="0">
      <pane xSplit="4" ySplit="8" topLeftCell="K27" activePane="bottomRight" state="frozen"/>
      <selection activeCell="L31" sqref="L31"/>
      <selection pane="topRight" activeCell="L31" sqref="L31"/>
      <selection pane="bottomLeft" activeCell="L31" sqref="L31"/>
      <selection pane="bottomRight" activeCell="S34" sqref="S34"/>
    </sheetView>
  </sheetViews>
  <sheetFormatPr baseColWidth="10" defaultColWidth="0" defaultRowHeight="0" customHeight="1" zeroHeight="1" x14ac:dyDescent="0.3"/>
  <cols>
    <col min="1" max="1" width="4" style="2" bestFit="1" customWidth="1"/>
    <col min="2" max="3" width="13.7109375" style="46" customWidth="1"/>
    <col min="4" max="4" width="10.85546875" style="46" customWidth="1"/>
    <col min="5" max="5" width="15.5703125" style="46" customWidth="1"/>
    <col min="6" max="6" width="8.5703125" style="44" customWidth="1"/>
    <col min="7" max="7" width="23.5703125" style="44" customWidth="1"/>
    <col min="8" max="8" width="16.7109375" style="17" customWidth="1"/>
    <col min="9" max="9" width="27.5703125" style="17" customWidth="1"/>
    <col min="10" max="10" width="8.5703125" style="2" customWidth="1"/>
    <col min="11" max="11" width="27.85546875" style="17" customWidth="1"/>
    <col min="12" max="12" width="20.7109375" style="17" customWidth="1"/>
    <col min="13" max="13" width="37.5703125" style="17" customWidth="1"/>
    <col min="14" max="14" width="8.5703125" style="17" customWidth="1"/>
    <col min="15" max="15" width="27.85546875" style="17" customWidth="1"/>
    <col min="16" max="16" width="23.7109375" style="17" customWidth="1"/>
    <col min="17" max="17" width="43.42578125" style="17" customWidth="1"/>
    <col min="18" max="18" width="8.5703125" style="17" customWidth="1"/>
    <col min="19" max="19" width="27.85546875" style="17" customWidth="1"/>
    <col min="20" max="20" width="23.7109375" style="17" customWidth="1"/>
    <col min="21" max="21" width="33.7109375" style="17" customWidth="1"/>
    <col min="22" max="22" width="11.42578125" style="17" customWidth="1"/>
    <col min="23" max="36" width="11.42578125" style="17" hidden="1" customWidth="1"/>
    <col min="37" max="16384" width="11.42578125" style="1" hidden="1"/>
  </cols>
  <sheetData>
    <row r="1" spans="1:48" ht="21" customHeight="1" x14ac:dyDescent="0.3">
      <c r="A1" s="573"/>
      <c r="B1" s="574"/>
      <c r="C1" s="574"/>
      <c r="D1" s="575"/>
      <c r="E1" s="569" t="s">
        <v>38</v>
      </c>
      <c r="F1" s="569"/>
      <c r="G1" s="569"/>
      <c r="H1" s="569"/>
      <c r="I1" s="569"/>
      <c r="J1" s="569"/>
      <c r="K1" s="569"/>
      <c r="L1" s="569"/>
      <c r="M1" s="569"/>
      <c r="N1" s="569"/>
      <c r="O1" s="569"/>
      <c r="P1" s="569"/>
      <c r="Q1" s="569"/>
      <c r="R1" s="569"/>
      <c r="S1" s="569"/>
      <c r="T1" s="569"/>
      <c r="U1" s="569"/>
      <c r="V1" s="10"/>
      <c r="W1" s="10"/>
      <c r="X1" s="10"/>
      <c r="Y1" s="10"/>
      <c r="Z1" s="10"/>
      <c r="AA1" s="10"/>
      <c r="AB1" s="10"/>
      <c r="AC1" s="10"/>
      <c r="AD1" s="10"/>
      <c r="AE1" s="10"/>
      <c r="AF1" s="10"/>
      <c r="AG1" s="10"/>
      <c r="AH1" s="10"/>
      <c r="AI1" s="10"/>
      <c r="AJ1" s="10"/>
    </row>
    <row r="2" spans="1:48" ht="18" customHeight="1" x14ac:dyDescent="0.3">
      <c r="A2" s="576"/>
      <c r="B2" s="577"/>
      <c r="C2" s="577"/>
      <c r="D2" s="578"/>
      <c r="E2" s="569"/>
      <c r="F2" s="569"/>
      <c r="G2" s="569"/>
      <c r="H2" s="569"/>
      <c r="I2" s="569"/>
      <c r="J2" s="569"/>
      <c r="K2" s="569"/>
      <c r="L2" s="569"/>
      <c r="M2" s="569"/>
      <c r="N2" s="569"/>
      <c r="O2" s="569"/>
      <c r="P2" s="569"/>
      <c r="Q2" s="569"/>
      <c r="R2" s="569"/>
      <c r="S2" s="569"/>
      <c r="T2" s="569"/>
      <c r="U2" s="569"/>
      <c r="V2" s="10"/>
      <c r="W2" s="10"/>
      <c r="X2" s="10"/>
      <c r="Y2" s="10"/>
      <c r="Z2" s="10"/>
      <c r="AA2" s="10"/>
      <c r="AB2" s="10"/>
      <c r="AC2" s="10"/>
      <c r="AD2" s="10"/>
      <c r="AE2" s="10"/>
      <c r="AF2" s="10"/>
      <c r="AG2" s="10"/>
      <c r="AH2" s="10"/>
      <c r="AI2" s="10"/>
      <c r="AJ2" s="10"/>
    </row>
    <row r="3" spans="1:48" ht="23.25" customHeight="1" x14ac:dyDescent="0.3">
      <c r="A3" s="576"/>
      <c r="B3" s="577"/>
      <c r="C3" s="577"/>
      <c r="D3" s="578"/>
      <c r="E3" s="569" t="s">
        <v>78</v>
      </c>
      <c r="F3" s="569"/>
      <c r="G3" s="569"/>
      <c r="H3" s="569"/>
      <c r="I3" s="569"/>
      <c r="J3" s="569"/>
      <c r="K3" s="569"/>
      <c r="L3" s="569"/>
      <c r="M3" s="569"/>
      <c r="N3" s="569"/>
      <c r="O3" s="569"/>
      <c r="P3" s="569"/>
      <c r="Q3" s="569"/>
      <c r="R3" s="569"/>
      <c r="S3" s="569"/>
      <c r="T3" s="569"/>
      <c r="U3" s="569"/>
      <c r="V3" s="10"/>
      <c r="W3" s="10"/>
      <c r="X3" s="10"/>
      <c r="Y3" s="10"/>
      <c r="Z3" s="10"/>
      <c r="AA3" s="10"/>
      <c r="AB3" s="10"/>
      <c r="AC3" s="10"/>
      <c r="AD3" s="10"/>
      <c r="AE3" s="10"/>
      <c r="AF3" s="10"/>
      <c r="AG3" s="10"/>
      <c r="AH3" s="10"/>
      <c r="AI3" s="10"/>
      <c r="AJ3" s="10"/>
    </row>
    <row r="4" spans="1:48" ht="23.25" customHeight="1" x14ac:dyDescent="0.3">
      <c r="A4" s="579"/>
      <c r="B4" s="580"/>
      <c r="C4" s="580"/>
      <c r="D4" s="581"/>
      <c r="E4" s="569"/>
      <c r="F4" s="569"/>
      <c r="G4" s="569"/>
      <c r="H4" s="569"/>
      <c r="I4" s="569"/>
      <c r="J4" s="569"/>
      <c r="K4" s="569"/>
      <c r="L4" s="569"/>
      <c r="M4" s="569"/>
      <c r="N4" s="569"/>
      <c r="O4" s="569"/>
      <c r="P4" s="569"/>
      <c r="Q4" s="569"/>
      <c r="R4" s="569"/>
      <c r="S4" s="569"/>
      <c r="T4" s="569"/>
      <c r="U4" s="569"/>
      <c r="V4" s="10"/>
      <c r="W4" s="10"/>
      <c r="X4" s="10"/>
      <c r="Y4" s="10"/>
      <c r="Z4" s="10"/>
      <c r="AA4" s="10"/>
      <c r="AB4" s="10"/>
      <c r="AC4" s="10"/>
      <c r="AD4" s="10"/>
      <c r="AE4" s="10"/>
      <c r="AF4" s="10"/>
      <c r="AG4" s="10"/>
      <c r="AH4" s="10"/>
      <c r="AI4" s="10"/>
      <c r="AJ4" s="10"/>
    </row>
    <row r="5" spans="1:48" ht="16.5" hidden="1" x14ac:dyDescent="0.3">
      <c r="A5" s="11"/>
      <c r="B5" s="94"/>
      <c r="C5" s="45"/>
      <c r="D5" s="45"/>
      <c r="E5" s="45"/>
      <c r="F5" s="43"/>
      <c r="G5" s="43"/>
      <c r="H5" s="10"/>
      <c r="I5" s="10"/>
      <c r="J5" s="11"/>
      <c r="K5" s="10"/>
      <c r="L5" s="10"/>
      <c r="M5" s="10"/>
      <c r="N5" s="10"/>
      <c r="O5" s="10"/>
      <c r="P5" s="10"/>
      <c r="Q5" s="10"/>
      <c r="R5" s="10"/>
      <c r="S5" s="10"/>
      <c r="T5" s="10"/>
      <c r="U5" s="10"/>
      <c r="V5" s="10"/>
      <c r="W5" s="10"/>
      <c r="X5" s="10"/>
      <c r="Y5" s="10"/>
      <c r="Z5" s="10"/>
      <c r="AA5" s="10"/>
      <c r="AB5" s="10"/>
      <c r="AC5" s="10"/>
      <c r="AD5" s="10"/>
      <c r="AE5" s="10"/>
      <c r="AF5" s="10"/>
      <c r="AG5" s="10"/>
      <c r="AH5" s="10"/>
      <c r="AI5" s="10"/>
      <c r="AJ5" s="10"/>
    </row>
    <row r="6" spans="1:48" ht="15.75" customHeight="1" x14ac:dyDescent="0.3">
      <c r="A6" s="594"/>
      <c r="B6" s="594"/>
      <c r="C6" s="594"/>
      <c r="D6" s="594"/>
      <c r="E6" s="594"/>
      <c r="F6" s="595" t="s">
        <v>51</v>
      </c>
      <c r="G6" s="595"/>
      <c r="H6" s="595"/>
      <c r="I6" s="595"/>
      <c r="J6" s="572" t="s">
        <v>52</v>
      </c>
      <c r="K6" s="572"/>
      <c r="L6" s="572"/>
      <c r="M6" s="572"/>
      <c r="N6" s="572" t="s">
        <v>54</v>
      </c>
      <c r="O6" s="572"/>
      <c r="P6" s="572"/>
      <c r="Q6" s="572"/>
      <c r="R6" s="572" t="s">
        <v>53</v>
      </c>
      <c r="S6" s="572"/>
      <c r="T6" s="572"/>
      <c r="U6" s="572"/>
      <c r="V6" s="10"/>
      <c r="W6" s="10"/>
      <c r="X6" s="10"/>
      <c r="Y6" s="10"/>
      <c r="Z6" s="10"/>
      <c r="AA6" s="10"/>
      <c r="AB6" s="10"/>
      <c r="AC6" s="10"/>
      <c r="AD6" s="10"/>
      <c r="AE6" s="10"/>
      <c r="AF6" s="10"/>
      <c r="AG6" s="10"/>
      <c r="AH6" s="10"/>
      <c r="AI6" s="10"/>
      <c r="AJ6" s="10"/>
    </row>
    <row r="7" spans="1:48" ht="39.75" customHeight="1" x14ac:dyDescent="0.3">
      <c r="A7" s="610" t="s">
        <v>17</v>
      </c>
      <c r="B7" s="595" t="s">
        <v>37</v>
      </c>
      <c r="C7" s="595"/>
      <c r="D7" s="608" t="s">
        <v>168</v>
      </c>
      <c r="E7" s="595" t="s">
        <v>32</v>
      </c>
      <c r="F7" s="611" t="s">
        <v>59</v>
      </c>
      <c r="G7" s="611"/>
      <c r="H7" s="611"/>
      <c r="I7" s="67" t="s">
        <v>60</v>
      </c>
      <c r="J7" s="559" t="s">
        <v>59</v>
      </c>
      <c r="K7" s="559"/>
      <c r="L7" s="559"/>
      <c r="M7" s="13" t="s">
        <v>60</v>
      </c>
      <c r="N7" s="559" t="s">
        <v>59</v>
      </c>
      <c r="O7" s="559"/>
      <c r="P7" s="559"/>
      <c r="Q7" s="13" t="s">
        <v>60</v>
      </c>
      <c r="R7" s="559" t="s">
        <v>59</v>
      </c>
      <c r="S7" s="559"/>
      <c r="T7" s="559"/>
      <c r="U7" s="13" t="s">
        <v>60</v>
      </c>
      <c r="V7" s="10"/>
      <c r="W7" s="10"/>
      <c r="X7" s="10"/>
      <c r="Y7" s="10"/>
      <c r="Z7" s="10"/>
      <c r="AA7" s="10"/>
      <c r="AB7" s="10"/>
      <c r="AC7" s="10"/>
      <c r="AD7" s="10"/>
      <c r="AE7" s="10"/>
      <c r="AF7" s="10"/>
      <c r="AG7" s="10"/>
      <c r="AH7" s="10"/>
      <c r="AI7" s="10"/>
      <c r="AJ7" s="10"/>
    </row>
    <row r="8" spans="1:48" ht="58.5" customHeight="1" x14ac:dyDescent="0.25">
      <c r="A8" s="610"/>
      <c r="B8" s="595"/>
      <c r="C8" s="595"/>
      <c r="D8" s="609"/>
      <c r="E8" s="595"/>
      <c r="F8" s="68" t="s">
        <v>33</v>
      </c>
      <c r="G8" s="68" t="s">
        <v>34</v>
      </c>
      <c r="H8" s="68" t="s">
        <v>35</v>
      </c>
      <c r="I8" s="69" t="s">
        <v>36</v>
      </c>
      <c r="J8" s="25" t="s">
        <v>33</v>
      </c>
      <c r="K8" s="25" t="s">
        <v>34</v>
      </c>
      <c r="L8" s="25" t="s">
        <v>35</v>
      </c>
      <c r="M8" s="14" t="s">
        <v>36</v>
      </c>
      <c r="N8" s="25" t="s">
        <v>33</v>
      </c>
      <c r="O8" s="25" t="s">
        <v>34</v>
      </c>
      <c r="P8" s="25" t="s">
        <v>35</v>
      </c>
      <c r="Q8" s="14" t="s">
        <v>36</v>
      </c>
      <c r="R8" s="25" t="s">
        <v>33</v>
      </c>
      <c r="S8" s="25" t="s">
        <v>34</v>
      </c>
      <c r="T8" s="25" t="s">
        <v>35</v>
      </c>
      <c r="U8" s="14" t="s">
        <v>36</v>
      </c>
      <c r="V8" s="15"/>
      <c r="W8" s="15"/>
      <c r="X8" s="15"/>
      <c r="Y8" s="15"/>
      <c r="Z8" s="15"/>
      <c r="AA8" s="15"/>
      <c r="AB8" s="15"/>
      <c r="AC8" s="15"/>
      <c r="AD8" s="15"/>
      <c r="AE8" s="15"/>
      <c r="AF8" s="15"/>
      <c r="AG8" s="15"/>
      <c r="AH8" s="15"/>
      <c r="AI8" s="15"/>
      <c r="AJ8" s="15"/>
    </row>
    <row r="9" spans="1:48" ht="45.75" customHeight="1" x14ac:dyDescent="0.25">
      <c r="A9" s="70">
        <v>1</v>
      </c>
      <c r="B9" s="562" t="s">
        <v>636</v>
      </c>
      <c r="C9" s="562"/>
      <c r="D9" s="36" t="s">
        <v>637</v>
      </c>
      <c r="E9" s="36" t="s">
        <v>609</v>
      </c>
      <c r="F9" s="428">
        <v>0</v>
      </c>
      <c r="G9" s="33"/>
      <c r="H9" s="33"/>
      <c r="I9" s="9"/>
      <c r="J9" s="428">
        <v>0</v>
      </c>
      <c r="K9" s="33"/>
      <c r="L9" s="33"/>
      <c r="M9" s="9"/>
      <c r="N9" s="428">
        <v>0</v>
      </c>
      <c r="O9" s="33"/>
      <c r="P9" s="33"/>
      <c r="Q9" s="9"/>
      <c r="R9" s="428">
        <v>1</v>
      </c>
      <c r="S9" s="33" t="s">
        <v>1555</v>
      </c>
      <c r="T9" s="33" t="s">
        <v>224</v>
      </c>
      <c r="U9" s="33" t="s">
        <v>1555</v>
      </c>
      <c r="V9" s="16"/>
      <c r="W9" s="16"/>
      <c r="X9" s="16"/>
      <c r="Y9" s="16"/>
      <c r="Z9" s="16"/>
      <c r="AA9" s="16"/>
      <c r="AB9" s="16"/>
      <c r="AC9" s="16"/>
      <c r="AD9" s="16"/>
      <c r="AE9" s="16"/>
      <c r="AF9" s="16"/>
      <c r="AG9" s="16"/>
      <c r="AH9" s="16"/>
      <c r="AI9" s="16"/>
      <c r="AJ9" s="16"/>
    </row>
    <row r="10" spans="1:48" ht="36.75" customHeight="1" x14ac:dyDescent="0.25">
      <c r="A10" s="70">
        <v>2</v>
      </c>
      <c r="B10" s="562" t="s">
        <v>638</v>
      </c>
      <c r="C10" s="562"/>
      <c r="D10" s="36" t="s">
        <v>158</v>
      </c>
      <c r="E10" s="36" t="s">
        <v>609</v>
      </c>
      <c r="F10" s="428">
        <v>0</v>
      </c>
      <c r="G10" s="33"/>
      <c r="H10" s="33"/>
      <c r="I10" s="9"/>
      <c r="J10" s="428">
        <v>0</v>
      </c>
      <c r="K10" s="33"/>
      <c r="L10" s="33"/>
      <c r="M10" s="9"/>
      <c r="N10" s="428">
        <v>1</v>
      </c>
      <c r="O10" s="33" t="s">
        <v>1280</v>
      </c>
      <c r="P10" s="33" t="s">
        <v>1279</v>
      </c>
      <c r="Q10" s="9" t="s">
        <v>1281</v>
      </c>
      <c r="R10" s="428">
        <v>1</v>
      </c>
      <c r="S10" s="33"/>
      <c r="T10" s="33"/>
      <c r="U10" s="9"/>
      <c r="V10" s="16"/>
      <c r="W10" s="16"/>
      <c r="X10" s="16"/>
      <c r="Y10" s="16"/>
      <c r="Z10" s="16"/>
      <c r="AA10" s="16"/>
      <c r="AB10" s="16"/>
      <c r="AC10" s="16"/>
      <c r="AD10" s="16"/>
      <c r="AE10" s="16"/>
      <c r="AF10" s="16"/>
      <c r="AG10" s="16"/>
      <c r="AH10" s="16"/>
      <c r="AI10" s="16"/>
      <c r="AJ10" s="16"/>
    </row>
    <row r="11" spans="1:48" ht="77.25" customHeight="1" x14ac:dyDescent="0.25">
      <c r="A11" s="70">
        <v>3</v>
      </c>
      <c r="B11" s="562" t="s">
        <v>639</v>
      </c>
      <c r="C11" s="562"/>
      <c r="D11" s="36" t="s">
        <v>640</v>
      </c>
      <c r="E11" s="36" t="s">
        <v>609</v>
      </c>
      <c r="F11" s="428">
        <v>0</v>
      </c>
      <c r="G11" s="33"/>
      <c r="H11" s="33"/>
      <c r="I11" s="9"/>
      <c r="J11" s="428">
        <v>0</v>
      </c>
      <c r="K11" s="33"/>
      <c r="L11" s="33"/>
      <c r="M11" s="9"/>
      <c r="N11" s="428">
        <v>0.5</v>
      </c>
      <c r="O11" s="33" t="s">
        <v>1295</v>
      </c>
      <c r="P11" s="33" t="s">
        <v>1284</v>
      </c>
      <c r="Q11" s="9" t="s">
        <v>1285</v>
      </c>
      <c r="R11" s="428">
        <v>1</v>
      </c>
      <c r="S11" s="33" t="s">
        <v>1282</v>
      </c>
      <c r="T11" s="33" t="s">
        <v>186</v>
      </c>
      <c r="U11" s="9" t="s">
        <v>1283</v>
      </c>
      <c r="V11" s="16"/>
      <c r="W11" s="16"/>
      <c r="X11" s="16"/>
      <c r="Y11" s="16"/>
      <c r="Z11" s="16"/>
      <c r="AA11" s="16"/>
      <c r="AB11" s="16"/>
      <c r="AC11" s="16"/>
      <c r="AD11" s="16"/>
      <c r="AE11" s="16"/>
      <c r="AF11" s="16"/>
      <c r="AG11" s="16"/>
      <c r="AH11" s="16"/>
      <c r="AI11" s="16"/>
      <c r="AJ11" s="16"/>
    </row>
    <row r="12" spans="1:48" ht="36" customHeight="1" x14ac:dyDescent="0.3">
      <c r="A12" s="70">
        <v>4</v>
      </c>
      <c r="B12" s="562" t="s">
        <v>641</v>
      </c>
      <c r="C12" s="562"/>
      <c r="D12" s="36" t="s">
        <v>642</v>
      </c>
      <c r="E12" s="36" t="s">
        <v>609</v>
      </c>
      <c r="F12" s="428">
        <v>1</v>
      </c>
      <c r="G12" s="388" t="s">
        <v>885</v>
      </c>
      <c r="H12" s="95" t="s">
        <v>886</v>
      </c>
      <c r="I12" s="388" t="s">
        <v>885</v>
      </c>
      <c r="J12" s="428">
        <v>1</v>
      </c>
      <c r="K12" s="95"/>
      <c r="L12" s="95"/>
      <c r="M12" s="95"/>
      <c r="N12" s="428">
        <v>1</v>
      </c>
      <c r="O12" s="95"/>
      <c r="P12" s="95"/>
      <c r="Q12" s="95"/>
      <c r="R12" s="428">
        <v>1</v>
      </c>
      <c r="S12" s="33"/>
      <c r="T12" s="33"/>
      <c r="U12" s="9"/>
    </row>
    <row r="13" spans="1:48" ht="37.5" customHeight="1" x14ac:dyDescent="0.3">
      <c r="A13" s="70">
        <v>5</v>
      </c>
      <c r="B13" s="562" t="s">
        <v>643</v>
      </c>
      <c r="C13" s="562"/>
      <c r="D13" s="36" t="s">
        <v>176</v>
      </c>
      <c r="E13" s="36" t="s">
        <v>609</v>
      </c>
      <c r="F13" s="428">
        <v>0</v>
      </c>
      <c r="G13" s="388"/>
      <c r="H13" s="95"/>
      <c r="I13" s="95"/>
      <c r="J13" s="428">
        <v>1</v>
      </c>
      <c r="K13" s="431" t="s">
        <v>1179</v>
      </c>
      <c r="L13" s="95" t="s">
        <v>224</v>
      </c>
      <c r="M13" s="431" t="s">
        <v>1187</v>
      </c>
      <c r="N13" s="428">
        <v>1</v>
      </c>
      <c r="O13" s="95"/>
      <c r="P13" s="95"/>
      <c r="Q13" s="95"/>
      <c r="R13" s="428">
        <v>1</v>
      </c>
      <c r="S13" s="33"/>
      <c r="T13" s="33"/>
      <c r="U13" s="9"/>
    </row>
    <row r="14" spans="1:48" ht="50.25" customHeight="1" x14ac:dyDescent="0.3">
      <c r="A14" s="70">
        <v>6</v>
      </c>
      <c r="B14" s="562" t="s">
        <v>644</v>
      </c>
      <c r="C14" s="562"/>
      <c r="D14" s="36" t="s">
        <v>645</v>
      </c>
      <c r="E14" s="36" t="s">
        <v>609</v>
      </c>
      <c r="F14" s="428">
        <v>0.5</v>
      </c>
      <c r="G14" s="388" t="s">
        <v>887</v>
      </c>
      <c r="H14" s="95" t="s">
        <v>886</v>
      </c>
      <c r="I14" s="388" t="s">
        <v>900</v>
      </c>
      <c r="J14" s="428">
        <v>1</v>
      </c>
      <c r="K14" s="431" t="s">
        <v>1180</v>
      </c>
      <c r="L14" s="431" t="s">
        <v>224</v>
      </c>
      <c r="M14" s="36" t="s">
        <v>1188</v>
      </c>
      <c r="N14" s="428">
        <v>1</v>
      </c>
      <c r="O14" s="95"/>
      <c r="P14" s="95"/>
      <c r="Q14" s="95"/>
      <c r="R14" s="428">
        <v>1</v>
      </c>
      <c r="S14" s="36"/>
      <c r="T14" s="36"/>
      <c r="U14" s="36"/>
    </row>
    <row r="15" spans="1:48" ht="62.25" customHeight="1" x14ac:dyDescent="0.3">
      <c r="A15" s="70">
        <v>7</v>
      </c>
      <c r="B15" s="562" t="s">
        <v>646</v>
      </c>
      <c r="C15" s="562"/>
      <c r="D15" s="36" t="s">
        <v>175</v>
      </c>
      <c r="E15" s="36" t="s">
        <v>609</v>
      </c>
      <c r="F15" s="428">
        <v>0</v>
      </c>
      <c r="G15" s="388"/>
      <c r="H15" s="95"/>
      <c r="I15" s="95"/>
      <c r="J15" s="428">
        <v>1</v>
      </c>
      <c r="K15" s="431" t="s">
        <v>1181</v>
      </c>
      <c r="L15" s="431" t="s">
        <v>224</v>
      </c>
      <c r="M15" s="36" t="s">
        <v>1189</v>
      </c>
      <c r="N15" s="428">
        <v>1</v>
      </c>
      <c r="O15" s="95"/>
      <c r="P15" s="95"/>
      <c r="Q15" s="95"/>
      <c r="R15" s="428">
        <v>1</v>
      </c>
      <c r="S15" s="473" t="s">
        <v>1556</v>
      </c>
      <c r="T15" s="95" t="s">
        <v>224</v>
      </c>
      <c r="U15" s="473" t="s">
        <v>1556</v>
      </c>
    </row>
    <row r="16" spans="1:48" s="2" customFormat="1" ht="49.5" customHeight="1" x14ac:dyDescent="0.3">
      <c r="A16" s="70">
        <v>8</v>
      </c>
      <c r="B16" s="562" t="s">
        <v>647</v>
      </c>
      <c r="C16" s="562"/>
      <c r="D16" s="36" t="s">
        <v>648</v>
      </c>
      <c r="E16" s="36" t="s">
        <v>609</v>
      </c>
      <c r="F16" s="428">
        <v>0</v>
      </c>
      <c r="G16" s="388"/>
      <c r="H16" s="95"/>
      <c r="I16" s="95"/>
      <c r="J16" s="428">
        <v>0</v>
      </c>
      <c r="K16" s="95"/>
      <c r="L16" s="95"/>
      <c r="M16" s="95"/>
      <c r="N16" s="428">
        <v>0</v>
      </c>
      <c r="O16" s="95"/>
      <c r="P16" s="95"/>
      <c r="Q16" s="95"/>
      <c r="R16" s="428">
        <v>1</v>
      </c>
      <c r="S16" s="473" t="s">
        <v>1557</v>
      </c>
      <c r="T16" s="95" t="s">
        <v>224</v>
      </c>
      <c r="U16" s="473" t="s">
        <v>1557</v>
      </c>
      <c r="V16" s="17"/>
      <c r="W16" s="17"/>
      <c r="X16" s="17"/>
      <c r="Y16" s="17"/>
      <c r="Z16" s="17"/>
      <c r="AA16" s="17"/>
      <c r="AB16" s="17"/>
      <c r="AC16" s="17"/>
      <c r="AD16" s="17"/>
      <c r="AE16" s="17"/>
      <c r="AF16" s="17"/>
      <c r="AG16" s="17"/>
      <c r="AH16" s="17"/>
      <c r="AI16" s="17"/>
      <c r="AJ16" s="17"/>
      <c r="AK16" s="1"/>
      <c r="AL16" s="1"/>
      <c r="AM16" s="1"/>
      <c r="AN16" s="1"/>
      <c r="AO16" s="1"/>
      <c r="AP16" s="1"/>
      <c r="AQ16" s="1"/>
      <c r="AR16" s="1"/>
      <c r="AS16" s="1"/>
      <c r="AT16" s="1"/>
      <c r="AU16" s="1"/>
      <c r="AV16" s="1"/>
    </row>
    <row r="17" spans="1:48" s="2" customFormat="1" ht="51" customHeight="1" x14ac:dyDescent="0.3">
      <c r="A17" s="70">
        <v>9</v>
      </c>
      <c r="B17" s="562" t="s">
        <v>649</v>
      </c>
      <c r="C17" s="562"/>
      <c r="D17" s="36" t="s">
        <v>648</v>
      </c>
      <c r="E17" s="36" t="s">
        <v>609</v>
      </c>
      <c r="F17" s="428">
        <v>0</v>
      </c>
      <c r="G17" s="388"/>
      <c r="H17" s="95"/>
      <c r="I17" s="95"/>
      <c r="J17" s="428">
        <v>0</v>
      </c>
      <c r="K17" s="431"/>
      <c r="L17" s="95"/>
      <c r="M17" s="36"/>
      <c r="N17" s="428">
        <v>0</v>
      </c>
      <c r="O17" s="95"/>
      <c r="P17" s="95"/>
      <c r="Q17" s="95"/>
      <c r="R17" s="428">
        <v>1</v>
      </c>
      <c r="S17" s="473" t="s">
        <v>1558</v>
      </c>
      <c r="T17" s="95" t="s">
        <v>224</v>
      </c>
      <c r="U17" s="473" t="s">
        <v>1558</v>
      </c>
      <c r="V17" s="17"/>
      <c r="W17" s="17"/>
      <c r="X17" s="17"/>
      <c r="Y17" s="17"/>
      <c r="Z17" s="17"/>
      <c r="AA17" s="17"/>
      <c r="AB17" s="17"/>
      <c r="AC17" s="17"/>
      <c r="AD17" s="17"/>
      <c r="AE17" s="17"/>
      <c r="AF17" s="17"/>
      <c r="AG17" s="17"/>
      <c r="AH17" s="17"/>
      <c r="AI17" s="17"/>
      <c r="AJ17" s="17"/>
      <c r="AK17" s="1"/>
      <c r="AL17" s="1"/>
      <c r="AM17" s="1"/>
      <c r="AN17" s="1"/>
      <c r="AO17" s="1"/>
      <c r="AP17" s="1"/>
      <c r="AQ17" s="1"/>
      <c r="AR17" s="1"/>
      <c r="AS17" s="1"/>
      <c r="AT17" s="1"/>
      <c r="AU17" s="1"/>
      <c r="AV17" s="1"/>
    </row>
    <row r="18" spans="1:48" s="2" customFormat="1" ht="75.75" customHeight="1" x14ac:dyDescent="0.3">
      <c r="A18" s="70">
        <v>10</v>
      </c>
      <c r="B18" s="562" t="s">
        <v>650</v>
      </c>
      <c r="C18" s="562"/>
      <c r="D18" s="36" t="s">
        <v>651</v>
      </c>
      <c r="E18" s="36" t="s">
        <v>609</v>
      </c>
      <c r="F18" s="428">
        <v>1</v>
      </c>
      <c r="G18" s="388" t="s">
        <v>888</v>
      </c>
      <c r="H18" s="95" t="s">
        <v>886</v>
      </c>
      <c r="I18" s="95" t="s">
        <v>901</v>
      </c>
      <c r="J18" s="428">
        <v>1</v>
      </c>
      <c r="K18" s="431"/>
      <c r="L18" s="431"/>
      <c r="M18" s="36"/>
      <c r="N18" s="428">
        <v>1</v>
      </c>
      <c r="O18" s="36"/>
      <c r="P18" s="36"/>
      <c r="Q18" s="36"/>
      <c r="R18" s="428">
        <v>1</v>
      </c>
      <c r="S18" s="36"/>
      <c r="T18" s="36"/>
      <c r="U18" s="36"/>
      <c r="V18" s="17"/>
      <c r="W18" s="17"/>
      <c r="X18" s="17"/>
      <c r="Y18" s="17"/>
      <c r="Z18" s="17"/>
      <c r="AA18" s="17"/>
      <c r="AB18" s="17"/>
      <c r="AC18" s="17"/>
      <c r="AD18" s="17"/>
      <c r="AE18" s="17"/>
      <c r="AF18" s="17"/>
      <c r="AG18" s="17"/>
      <c r="AH18" s="17"/>
      <c r="AI18" s="17"/>
      <c r="AJ18" s="17"/>
      <c r="AK18" s="1"/>
      <c r="AL18" s="1"/>
      <c r="AM18" s="1"/>
      <c r="AN18" s="1"/>
      <c r="AO18" s="1"/>
      <c r="AP18" s="1"/>
      <c r="AQ18" s="1"/>
      <c r="AR18" s="1"/>
      <c r="AS18" s="1"/>
      <c r="AT18" s="1"/>
      <c r="AU18" s="1"/>
      <c r="AV18" s="1"/>
    </row>
    <row r="19" spans="1:48" s="2" customFormat="1" ht="89.25" customHeight="1" x14ac:dyDescent="0.3">
      <c r="A19" s="70">
        <v>11</v>
      </c>
      <c r="B19" s="562" t="s">
        <v>652</v>
      </c>
      <c r="C19" s="562"/>
      <c r="D19" s="36" t="s">
        <v>653</v>
      </c>
      <c r="E19" s="36" t="s">
        <v>609</v>
      </c>
      <c r="F19" s="428">
        <v>0.25</v>
      </c>
      <c r="G19" s="388" t="s">
        <v>889</v>
      </c>
      <c r="H19" s="388" t="s">
        <v>890</v>
      </c>
      <c r="I19" s="388" t="s">
        <v>902</v>
      </c>
      <c r="J19" s="428">
        <v>0.5</v>
      </c>
      <c r="K19" s="431" t="s">
        <v>889</v>
      </c>
      <c r="L19" s="431" t="s">
        <v>890</v>
      </c>
      <c r="M19" s="36" t="s">
        <v>1190</v>
      </c>
      <c r="N19" s="428">
        <v>0.75</v>
      </c>
      <c r="O19" s="438" t="s">
        <v>889</v>
      </c>
      <c r="P19" s="438" t="s">
        <v>890</v>
      </c>
      <c r="Q19" s="36" t="s">
        <v>1286</v>
      </c>
      <c r="R19" s="428">
        <v>1</v>
      </c>
      <c r="S19" s="473" t="s">
        <v>902</v>
      </c>
      <c r="T19" s="473" t="s">
        <v>1559</v>
      </c>
      <c r="U19" s="473" t="s">
        <v>902</v>
      </c>
      <c r="V19" s="17"/>
      <c r="W19" s="17"/>
      <c r="X19" s="17"/>
      <c r="Y19" s="17"/>
      <c r="Z19" s="17"/>
      <c r="AA19" s="17"/>
      <c r="AB19" s="17"/>
      <c r="AC19" s="17"/>
      <c r="AD19" s="17"/>
      <c r="AE19" s="17"/>
      <c r="AF19" s="17"/>
      <c r="AG19" s="17"/>
      <c r="AH19" s="17"/>
      <c r="AI19" s="17"/>
      <c r="AJ19" s="17"/>
      <c r="AK19" s="1"/>
      <c r="AL19" s="1"/>
      <c r="AM19" s="1"/>
      <c r="AN19" s="1"/>
      <c r="AO19" s="1"/>
      <c r="AP19" s="1"/>
      <c r="AQ19" s="1"/>
      <c r="AR19" s="1"/>
      <c r="AS19" s="1"/>
      <c r="AT19" s="1"/>
      <c r="AU19" s="1"/>
      <c r="AV19" s="1"/>
    </row>
    <row r="20" spans="1:48" s="2" customFormat="1" ht="79.5" customHeight="1" x14ac:dyDescent="0.3">
      <c r="A20" s="70">
        <v>12</v>
      </c>
      <c r="B20" s="562" t="s">
        <v>654</v>
      </c>
      <c r="C20" s="562"/>
      <c r="D20" s="36" t="s">
        <v>642</v>
      </c>
      <c r="E20" s="36" t="s">
        <v>609</v>
      </c>
      <c r="F20" s="428">
        <v>0</v>
      </c>
      <c r="G20" s="388"/>
      <c r="H20" s="95"/>
      <c r="I20" s="95"/>
      <c r="J20" s="428">
        <v>0</v>
      </c>
      <c r="K20" s="356"/>
      <c r="L20" s="356"/>
      <c r="M20" s="357"/>
      <c r="N20" s="428">
        <v>1</v>
      </c>
      <c r="O20" s="438" t="s">
        <v>1287</v>
      </c>
      <c r="P20" s="438" t="s">
        <v>1288</v>
      </c>
      <c r="Q20" s="357" t="s">
        <v>1289</v>
      </c>
      <c r="R20" s="428">
        <v>1</v>
      </c>
      <c r="S20" s="135"/>
      <c r="T20" s="135"/>
      <c r="U20" s="357"/>
      <c r="V20" s="17"/>
      <c r="W20" s="17"/>
      <c r="X20" s="17"/>
      <c r="Y20" s="17"/>
      <c r="Z20" s="17"/>
      <c r="AA20" s="17"/>
      <c r="AB20" s="17"/>
      <c r="AC20" s="17"/>
      <c r="AD20" s="17"/>
      <c r="AE20" s="17"/>
      <c r="AF20" s="17"/>
      <c r="AG20" s="17"/>
      <c r="AH20" s="17"/>
      <c r="AI20" s="17"/>
      <c r="AJ20" s="17"/>
      <c r="AK20" s="1"/>
      <c r="AL20" s="1"/>
      <c r="AM20" s="1"/>
      <c r="AN20" s="1"/>
      <c r="AO20" s="1"/>
      <c r="AP20" s="1"/>
      <c r="AQ20" s="1"/>
      <c r="AR20" s="1"/>
      <c r="AS20" s="1"/>
      <c r="AT20" s="1"/>
      <c r="AU20" s="1"/>
      <c r="AV20" s="1"/>
    </row>
    <row r="21" spans="1:48" s="2" customFormat="1" ht="95.25" customHeight="1" x14ac:dyDescent="0.3">
      <c r="A21" s="70">
        <v>13</v>
      </c>
      <c r="B21" s="562" t="s">
        <v>655</v>
      </c>
      <c r="C21" s="562"/>
      <c r="D21" s="36" t="s">
        <v>645</v>
      </c>
      <c r="E21" s="36" t="s">
        <v>609</v>
      </c>
      <c r="F21" s="428">
        <v>0</v>
      </c>
      <c r="G21" s="388"/>
      <c r="H21" s="388"/>
      <c r="I21" s="36"/>
      <c r="J21" s="428">
        <v>1</v>
      </c>
      <c r="K21" s="431" t="s">
        <v>1182</v>
      </c>
      <c r="L21" s="95" t="s">
        <v>886</v>
      </c>
      <c r="M21" s="431" t="s">
        <v>1191</v>
      </c>
      <c r="N21" s="428">
        <v>1</v>
      </c>
      <c r="O21" s="95"/>
      <c r="P21" s="95"/>
      <c r="Q21" s="95"/>
      <c r="R21" s="428">
        <v>1</v>
      </c>
      <c r="S21" s="36"/>
      <c r="T21" s="36"/>
      <c r="U21" s="36"/>
      <c r="V21" s="17"/>
      <c r="W21" s="17"/>
      <c r="X21" s="17"/>
      <c r="Y21" s="17"/>
      <c r="Z21" s="17"/>
      <c r="AA21" s="17"/>
      <c r="AB21" s="17"/>
      <c r="AC21" s="17"/>
      <c r="AD21" s="17"/>
      <c r="AE21" s="17"/>
      <c r="AF21" s="17"/>
      <c r="AG21" s="17"/>
      <c r="AH21" s="17"/>
      <c r="AI21" s="17"/>
      <c r="AJ21" s="17"/>
      <c r="AK21" s="1"/>
      <c r="AL21" s="1"/>
      <c r="AM21" s="1"/>
      <c r="AN21" s="1"/>
      <c r="AO21" s="1"/>
      <c r="AP21" s="1"/>
      <c r="AQ21" s="1"/>
      <c r="AR21" s="1"/>
      <c r="AS21" s="1"/>
      <c r="AT21" s="1"/>
      <c r="AU21" s="1"/>
      <c r="AV21" s="1"/>
    </row>
    <row r="22" spans="1:48" s="2" customFormat="1" ht="128.25" customHeight="1" x14ac:dyDescent="0.3">
      <c r="A22" s="70">
        <v>14</v>
      </c>
      <c r="B22" s="562" t="s">
        <v>656</v>
      </c>
      <c r="C22" s="562"/>
      <c r="D22" s="36" t="s">
        <v>645</v>
      </c>
      <c r="E22" s="36" t="s">
        <v>609</v>
      </c>
      <c r="F22" s="428">
        <v>0.2</v>
      </c>
      <c r="G22" s="388" t="s">
        <v>891</v>
      </c>
      <c r="H22" s="95" t="s">
        <v>886</v>
      </c>
      <c r="I22" s="388" t="s">
        <v>903</v>
      </c>
      <c r="J22" s="428">
        <v>0.6</v>
      </c>
      <c r="K22" s="431" t="s">
        <v>1183</v>
      </c>
      <c r="L22" s="95" t="s">
        <v>886</v>
      </c>
      <c r="M22" s="431" t="s">
        <v>1192</v>
      </c>
      <c r="N22" s="428">
        <v>0.8</v>
      </c>
      <c r="O22" s="438" t="s">
        <v>1290</v>
      </c>
      <c r="P22" s="95" t="s">
        <v>186</v>
      </c>
      <c r="Q22" s="438" t="s">
        <v>1291</v>
      </c>
      <c r="R22" s="428">
        <v>1</v>
      </c>
      <c r="S22" s="135" t="s">
        <v>656</v>
      </c>
      <c r="T22" s="95" t="s">
        <v>186</v>
      </c>
      <c r="U22" s="473" t="s">
        <v>1291</v>
      </c>
      <c r="V22" s="17"/>
      <c r="W22" s="17"/>
      <c r="X22" s="17"/>
      <c r="Y22" s="17"/>
      <c r="Z22" s="17"/>
      <c r="AA22" s="17"/>
      <c r="AB22" s="17"/>
      <c r="AC22" s="17"/>
      <c r="AD22" s="17"/>
      <c r="AE22" s="17"/>
      <c r="AF22" s="17"/>
      <c r="AG22" s="17"/>
      <c r="AH22" s="17"/>
      <c r="AI22" s="17"/>
      <c r="AJ22" s="17"/>
      <c r="AK22" s="1"/>
      <c r="AL22" s="1"/>
      <c r="AM22" s="1"/>
      <c r="AN22" s="1"/>
      <c r="AO22" s="1"/>
      <c r="AP22" s="1"/>
      <c r="AQ22" s="1"/>
      <c r="AR22" s="1"/>
      <c r="AS22" s="1"/>
      <c r="AT22" s="1"/>
      <c r="AU22" s="1"/>
      <c r="AV22" s="1"/>
    </row>
    <row r="23" spans="1:48" s="2" customFormat="1" ht="91.5" customHeight="1" x14ac:dyDescent="0.3">
      <c r="A23" s="70">
        <v>15</v>
      </c>
      <c r="B23" s="562" t="s">
        <v>657</v>
      </c>
      <c r="C23" s="562"/>
      <c r="D23" s="36" t="s">
        <v>156</v>
      </c>
      <c r="E23" s="36" t="s">
        <v>609</v>
      </c>
      <c r="F23" s="428">
        <v>1</v>
      </c>
      <c r="G23" s="388" t="s">
        <v>892</v>
      </c>
      <c r="H23" s="388" t="s">
        <v>886</v>
      </c>
      <c r="I23" s="388" t="s">
        <v>892</v>
      </c>
      <c r="J23" s="428">
        <v>1</v>
      </c>
      <c r="K23" s="95"/>
      <c r="L23" s="95"/>
      <c r="M23" s="95"/>
      <c r="N23" s="428">
        <v>1</v>
      </c>
      <c r="O23" s="95"/>
      <c r="P23" s="95"/>
      <c r="Q23" s="95"/>
      <c r="R23" s="428">
        <v>1</v>
      </c>
      <c r="S23" s="95"/>
      <c r="T23" s="95"/>
      <c r="U23" s="95"/>
      <c r="V23" s="17"/>
      <c r="W23" s="17"/>
      <c r="X23" s="17"/>
      <c r="Y23" s="17"/>
      <c r="Z23" s="17"/>
      <c r="AA23" s="17"/>
      <c r="AB23" s="17"/>
      <c r="AC23" s="17"/>
      <c r="AD23" s="17"/>
      <c r="AE23" s="17"/>
      <c r="AF23" s="17"/>
      <c r="AG23" s="17"/>
      <c r="AH23" s="17"/>
      <c r="AI23" s="17"/>
      <c r="AJ23" s="17"/>
      <c r="AK23" s="1"/>
      <c r="AL23" s="1"/>
      <c r="AM23" s="1"/>
      <c r="AN23" s="1"/>
      <c r="AO23" s="1"/>
      <c r="AP23" s="1"/>
      <c r="AQ23" s="1"/>
      <c r="AR23" s="1"/>
      <c r="AS23" s="1"/>
      <c r="AT23" s="1"/>
      <c r="AU23" s="1"/>
      <c r="AV23" s="1"/>
    </row>
    <row r="24" spans="1:48" s="2" customFormat="1" ht="64.5" customHeight="1" x14ac:dyDescent="0.3">
      <c r="A24" s="70">
        <v>16</v>
      </c>
      <c r="B24" s="562" t="s">
        <v>658</v>
      </c>
      <c r="C24" s="562"/>
      <c r="D24" s="36" t="s">
        <v>645</v>
      </c>
      <c r="E24" s="36" t="s">
        <v>609</v>
      </c>
      <c r="F24" s="428">
        <v>0</v>
      </c>
      <c r="G24" s="388"/>
      <c r="H24" s="95"/>
      <c r="I24" s="95"/>
      <c r="J24" s="428">
        <v>0</v>
      </c>
      <c r="K24" s="431"/>
      <c r="L24" s="431"/>
      <c r="M24" s="36"/>
      <c r="N24" s="428">
        <v>0</v>
      </c>
      <c r="O24" s="95"/>
      <c r="P24" s="95"/>
      <c r="Q24" s="95"/>
      <c r="R24" s="428">
        <v>1</v>
      </c>
      <c r="S24" s="95" t="s">
        <v>1560</v>
      </c>
      <c r="T24" s="95" t="s">
        <v>224</v>
      </c>
      <c r="U24" s="95" t="s">
        <v>1560</v>
      </c>
      <c r="V24" s="17"/>
      <c r="W24" s="17"/>
      <c r="X24" s="17"/>
      <c r="Y24" s="17"/>
      <c r="Z24" s="17"/>
      <c r="AA24" s="17"/>
      <c r="AB24" s="17"/>
      <c r="AC24" s="17"/>
      <c r="AD24" s="17"/>
      <c r="AE24" s="17"/>
      <c r="AF24" s="17"/>
      <c r="AG24" s="17"/>
      <c r="AH24" s="17"/>
      <c r="AI24" s="17"/>
      <c r="AJ24" s="17"/>
      <c r="AK24" s="1"/>
      <c r="AL24" s="1"/>
      <c r="AM24" s="1"/>
      <c r="AN24" s="1"/>
      <c r="AO24" s="1"/>
      <c r="AP24" s="1"/>
      <c r="AQ24" s="1"/>
      <c r="AR24" s="1"/>
      <c r="AS24" s="1"/>
      <c r="AT24" s="1"/>
      <c r="AU24" s="1"/>
      <c r="AV24" s="1"/>
    </row>
    <row r="25" spans="1:48" s="2" customFormat="1" ht="69" customHeight="1" x14ac:dyDescent="0.3">
      <c r="A25" s="70">
        <v>17</v>
      </c>
      <c r="B25" s="562" t="s">
        <v>659</v>
      </c>
      <c r="C25" s="562"/>
      <c r="D25" s="36" t="s">
        <v>156</v>
      </c>
      <c r="E25" s="36" t="s">
        <v>609</v>
      </c>
      <c r="F25" s="428">
        <v>1</v>
      </c>
      <c r="G25" s="388" t="s">
        <v>893</v>
      </c>
      <c r="H25" s="95" t="s">
        <v>886</v>
      </c>
      <c r="I25" s="388" t="s">
        <v>893</v>
      </c>
      <c r="J25" s="428">
        <v>1</v>
      </c>
      <c r="K25" s="431"/>
      <c r="L25" s="431"/>
      <c r="M25" s="36"/>
      <c r="N25" s="428">
        <v>1</v>
      </c>
      <c r="O25" s="95"/>
      <c r="P25" s="95"/>
      <c r="Q25" s="95"/>
      <c r="R25" s="428">
        <v>1</v>
      </c>
      <c r="S25" s="95"/>
      <c r="T25" s="95"/>
      <c r="U25" s="95"/>
      <c r="V25" s="17"/>
      <c r="W25" s="17"/>
      <c r="X25" s="17"/>
      <c r="Y25" s="17"/>
      <c r="Z25" s="17"/>
      <c r="AA25" s="17"/>
      <c r="AB25" s="17"/>
      <c r="AC25" s="17"/>
      <c r="AD25" s="17"/>
      <c r="AE25" s="17"/>
      <c r="AF25" s="17"/>
      <c r="AG25" s="17"/>
      <c r="AH25" s="17"/>
      <c r="AI25" s="17"/>
      <c r="AJ25" s="17"/>
      <c r="AK25" s="1"/>
      <c r="AL25" s="1"/>
      <c r="AM25" s="1"/>
      <c r="AN25" s="1"/>
      <c r="AO25" s="1"/>
      <c r="AP25" s="1"/>
      <c r="AQ25" s="1"/>
      <c r="AR25" s="1"/>
      <c r="AS25" s="1"/>
      <c r="AT25" s="1"/>
      <c r="AU25" s="1"/>
      <c r="AV25" s="1"/>
    </row>
    <row r="26" spans="1:48" s="2" customFormat="1" ht="114" customHeight="1" x14ac:dyDescent="0.3">
      <c r="A26" s="70">
        <v>18</v>
      </c>
      <c r="B26" s="562" t="s">
        <v>660</v>
      </c>
      <c r="C26" s="562"/>
      <c r="D26" s="36" t="s">
        <v>645</v>
      </c>
      <c r="E26" s="36" t="s">
        <v>609</v>
      </c>
      <c r="F26" s="428">
        <v>0</v>
      </c>
      <c r="G26" s="388"/>
      <c r="H26" s="95"/>
      <c r="I26" s="95"/>
      <c r="J26" s="428">
        <v>0</v>
      </c>
      <c r="K26" s="33"/>
      <c r="L26" s="33"/>
      <c r="M26" s="33"/>
      <c r="N26" s="428">
        <v>1</v>
      </c>
      <c r="O26" s="438" t="s">
        <v>660</v>
      </c>
      <c r="P26" s="95" t="s">
        <v>1288</v>
      </c>
      <c r="Q26" s="438" t="s">
        <v>1292</v>
      </c>
      <c r="R26" s="428">
        <v>1</v>
      </c>
      <c r="S26" s="95"/>
      <c r="T26" s="95"/>
      <c r="U26" s="95"/>
      <c r="V26" s="17"/>
      <c r="W26" s="17"/>
      <c r="X26" s="17"/>
      <c r="Y26" s="17"/>
      <c r="Z26" s="17"/>
      <c r="AA26" s="17"/>
      <c r="AB26" s="17"/>
      <c r="AC26" s="17"/>
      <c r="AD26" s="17"/>
      <c r="AE26" s="17"/>
      <c r="AF26" s="17"/>
      <c r="AG26" s="17"/>
      <c r="AH26" s="17"/>
      <c r="AI26" s="17"/>
      <c r="AJ26" s="17"/>
      <c r="AK26" s="1"/>
      <c r="AL26" s="1"/>
      <c r="AM26" s="1"/>
      <c r="AN26" s="1"/>
      <c r="AO26" s="1"/>
      <c r="AP26" s="1"/>
      <c r="AQ26" s="1"/>
      <c r="AR26" s="1"/>
      <c r="AS26" s="1"/>
      <c r="AT26" s="1"/>
      <c r="AU26" s="1"/>
      <c r="AV26" s="1"/>
    </row>
    <row r="27" spans="1:48" s="2" customFormat="1" ht="123.75" customHeight="1" x14ac:dyDescent="0.3">
      <c r="A27" s="70">
        <v>19</v>
      </c>
      <c r="B27" s="562" t="s">
        <v>661</v>
      </c>
      <c r="C27" s="562"/>
      <c r="D27" s="36" t="s">
        <v>662</v>
      </c>
      <c r="E27" s="36" t="s">
        <v>609</v>
      </c>
      <c r="F27" s="428">
        <v>0</v>
      </c>
      <c r="G27" s="388"/>
      <c r="H27" s="388"/>
      <c r="I27" s="36"/>
      <c r="J27" s="428">
        <v>0.5</v>
      </c>
      <c r="K27" s="431" t="s">
        <v>1184</v>
      </c>
      <c r="L27" s="431" t="s">
        <v>224</v>
      </c>
      <c r="M27" s="36" t="s">
        <v>1193</v>
      </c>
      <c r="N27" s="428">
        <v>1</v>
      </c>
      <c r="O27" s="438" t="s">
        <v>1293</v>
      </c>
      <c r="P27" s="438" t="s">
        <v>886</v>
      </c>
      <c r="Q27" s="36" t="s">
        <v>1294</v>
      </c>
      <c r="R27" s="428">
        <v>1</v>
      </c>
      <c r="S27" s="36"/>
      <c r="T27" s="36"/>
      <c r="U27" s="36"/>
      <c r="V27" s="17"/>
      <c r="W27" s="17"/>
      <c r="X27" s="17"/>
      <c r="Y27" s="17"/>
      <c r="Z27" s="17"/>
      <c r="AA27" s="17"/>
      <c r="AB27" s="17"/>
      <c r="AC27" s="17"/>
      <c r="AD27" s="17"/>
      <c r="AE27" s="17"/>
      <c r="AF27" s="17"/>
      <c r="AG27" s="17"/>
      <c r="AH27" s="17"/>
      <c r="AI27" s="17"/>
      <c r="AJ27" s="17"/>
      <c r="AK27" s="1"/>
      <c r="AL27" s="1"/>
      <c r="AM27" s="1"/>
      <c r="AN27" s="1"/>
      <c r="AO27" s="1"/>
      <c r="AP27" s="1"/>
      <c r="AQ27" s="1"/>
      <c r="AR27" s="1"/>
      <c r="AS27" s="1"/>
      <c r="AT27" s="1"/>
      <c r="AU27" s="1"/>
      <c r="AV27" s="1"/>
    </row>
    <row r="28" spans="1:48" s="2" customFormat="1" ht="67.5" customHeight="1" x14ac:dyDescent="0.3">
      <c r="A28" s="70">
        <v>20</v>
      </c>
      <c r="B28" s="562" t="s">
        <v>663</v>
      </c>
      <c r="C28" s="562"/>
      <c r="D28" s="36" t="s">
        <v>645</v>
      </c>
      <c r="E28" s="36" t="s">
        <v>609</v>
      </c>
      <c r="F28" s="428">
        <v>0</v>
      </c>
      <c r="G28" s="388"/>
      <c r="H28" s="95"/>
      <c r="I28" s="95"/>
      <c r="J28" s="428">
        <v>1</v>
      </c>
      <c r="K28" s="431" t="s">
        <v>1185</v>
      </c>
      <c r="L28" s="431" t="s">
        <v>1186</v>
      </c>
      <c r="M28" s="36" t="s">
        <v>1194</v>
      </c>
      <c r="N28" s="428">
        <v>1</v>
      </c>
      <c r="O28" s="95"/>
      <c r="P28" s="95"/>
      <c r="Q28" s="95"/>
      <c r="R28" s="428">
        <v>1</v>
      </c>
      <c r="S28" s="95"/>
      <c r="T28" s="95"/>
      <c r="U28" s="95"/>
      <c r="V28" s="17"/>
      <c r="W28" s="17"/>
      <c r="X28" s="17"/>
      <c r="Y28" s="17"/>
      <c r="Z28" s="17"/>
      <c r="AA28" s="17"/>
      <c r="AB28" s="17"/>
      <c r="AC28" s="17"/>
      <c r="AD28" s="17"/>
      <c r="AE28" s="17"/>
      <c r="AF28" s="17"/>
      <c r="AG28" s="17"/>
      <c r="AH28" s="17"/>
      <c r="AI28" s="17"/>
      <c r="AJ28" s="17"/>
      <c r="AK28" s="1"/>
      <c r="AL28" s="1"/>
      <c r="AM28" s="1"/>
      <c r="AN28" s="1"/>
      <c r="AO28" s="1"/>
      <c r="AP28" s="1"/>
      <c r="AQ28" s="1"/>
      <c r="AR28" s="1"/>
      <c r="AS28" s="1"/>
      <c r="AT28" s="1"/>
      <c r="AU28" s="1"/>
      <c r="AV28" s="1"/>
    </row>
    <row r="29" spans="1:48" s="2" customFormat="1" ht="87.75" customHeight="1" x14ac:dyDescent="0.3">
      <c r="A29" s="70">
        <v>21</v>
      </c>
      <c r="B29" s="562" t="s">
        <v>664</v>
      </c>
      <c r="C29" s="562"/>
      <c r="D29" s="36" t="s">
        <v>645</v>
      </c>
      <c r="E29" s="36" t="s">
        <v>609</v>
      </c>
      <c r="F29" s="428">
        <v>0.2</v>
      </c>
      <c r="G29" s="388" t="s">
        <v>894</v>
      </c>
      <c r="H29" s="388" t="s">
        <v>886</v>
      </c>
      <c r="I29" s="388" t="s">
        <v>894</v>
      </c>
      <c r="J29" s="428">
        <v>0.2</v>
      </c>
      <c r="K29" s="431"/>
      <c r="L29" s="431"/>
      <c r="M29" s="36"/>
      <c r="N29" s="428">
        <v>0.2</v>
      </c>
      <c r="O29" s="36"/>
      <c r="P29" s="36"/>
      <c r="Q29" s="36"/>
      <c r="R29" s="428">
        <v>1</v>
      </c>
      <c r="S29" s="135" t="s">
        <v>1561</v>
      </c>
      <c r="T29" s="473" t="s">
        <v>886</v>
      </c>
      <c r="U29" s="135" t="s">
        <v>1561</v>
      </c>
      <c r="V29" s="17"/>
      <c r="W29" s="17"/>
      <c r="X29" s="17"/>
      <c r="Y29" s="17"/>
      <c r="Z29" s="17"/>
      <c r="AA29" s="17"/>
      <c r="AB29" s="17"/>
      <c r="AC29" s="17"/>
      <c r="AD29" s="17"/>
      <c r="AE29" s="17"/>
      <c r="AF29" s="17"/>
      <c r="AG29" s="17"/>
      <c r="AH29" s="17"/>
      <c r="AI29" s="17"/>
      <c r="AJ29" s="17"/>
      <c r="AK29" s="1"/>
      <c r="AL29" s="1"/>
      <c r="AM29" s="1"/>
      <c r="AN29" s="1"/>
      <c r="AO29" s="1"/>
      <c r="AP29" s="1"/>
      <c r="AQ29" s="1"/>
      <c r="AR29" s="1"/>
      <c r="AS29" s="1"/>
      <c r="AT29" s="1"/>
      <c r="AU29" s="1"/>
      <c r="AV29" s="1"/>
    </row>
    <row r="30" spans="1:48" s="2" customFormat="1" ht="51.75" customHeight="1" x14ac:dyDescent="0.3">
      <c r="A30" s="70">
        <v>22</v>
      </c>
      <c r="B30" s="562" t="s">
        <v>665</v>
      </c>
      <c r="C30" s="562"/>
      <c r="D30" s="36" t="s">
        <v>666</v>
      </c>
      <c r="E30" s="36" t="s">
        <v>609</v>
      </c>
      <c r="F30" s="428">
        <v>0</v>
      </c>
      <c r="G30" s="388"/>
      <c r="H30" s="388"/>
      <c r="I30" s="36"/>
      <c r="J30" s="428">
        <v>0</v>
      </c>
      <c r="K30" s="431"/>
      <c r="L30" s="431"/>
      <c r="M30" s="36"/>
      <c r="N30" s="428">
        <v>0</v>
      </c>
      <c r="O30" s="36"/>
      <c r="P30" s="36"/>
      <c r="Q30" s="36"/>
      <c r="R30" s="428">
        <v>1</v>
      </c>
      <c r="S30" s="135" t="s">
        <v>665</v>
      </c>
      <c r="T30" s="473" t="s">
        <v>886</v>
      </c>
      <c r="U30" s="135" t="s">
        <v>665</v>
      </c>
      <c r="V30" s="17"/>
      <c r="W30" s="17"/>
      <c r="X30" s="17"/>
      <c r="Y30" s="17"/>
      <c r="Z30" s="17"/>
      <c r="AA30" s="17"/>
      <c r="AB30" s="17"/>
      <c r="AC30" s="17"/>
      <c r="AD30" s="17"/>
      <c r="AE30" s="17"/>
      <c r="AF30" s="17"/>
      <c r="AG30" s="17"/>
      <c r="AH30" s="17"/>
      <c r="AI30" s="17"/>
      <c r="AJ30" s="17"/>
      <c r="AK30" s="1"/>
      <c r="AL30" s="1"/>
      <c r="AM30" s="1"/>
      <c r="AN30" s="1"/>
      <c r="AO30" s="1"/>
      <c r="AP30" s="1"/>
      <c r="AQ30" s="1"/>
      <c r="AR30" s="1"/>
      <c r="AS30" s="1"/>
      <c r="AT30" s="1"/>
      <c r="AU30" s="1"/>
      <c r="AV30" s="1"/>
    </row>
    <row r="31" spans="1:48" s="2" customFormat="1" ht="16.5" customHeight="1" thickBot="1" x14ac:dyDescent="0.35">
      <c r="A31" s="86"/>
      <c r="B31" s="37"/>
      <c r="C31" s="37"/>
      <c r="D31" s="37"/>
      <c r="E31" s="37"/>
      <c r="F31" s="90">
        <f>IFERROR(AVERAGE(F9:F30),"")</f>
        <v>0.2340909090909091</v>
      </c>
      <c r="G31" s="37"/>
      <c r="H31" s="86"/>
      <c r="I31" s="86"/>
      <c r="J31" s="132">
        <f>IFERROR(AVERAGE(J9:J30),"")</f>
        <v>0.49090909090909085</v>
      </c>
      <c r="K31" s="86"/>
      <c r="L31" s="86"/>
      <c r="M31" s="86"/>
      <c r="N31" s="132">
        <f>IFERROR(AVERAGE(N9:N30),"")</f>
        <v>0.69318181818181823</v>
      </c>
      <c r="O31" s="86"/>
      <c r="P31" s="86"/>
      <c r="Q31" s="86"/>
      <c r="R31" s="132">
        <f>IFERROR(AVERAGE(R9:R30),"")</f>
        <v>1</v>
      </c>
      <c r="S31" s="86"/>
      <c r="T31" s="86"/>
      <c r="U31" s="86"/>
      <c r="V31" s="17"/>
      <c r="W31" s="17"/>
      <c r="X31" s="17"/>
      <c r="Y31" s="17"/>
      <c r="Z31" s="17"/>
      <c r="AA31" s="17"/>
      <c r="AB31" s="17"/>
      <c r="AC31" s="17"/>
      <c r="AD31" s="17"/>
      <c r="AE31" s="17"/>
      <c r="AF31" s="17"/>
      <c r="AG31" s="17"/>
      <c r="AH31" s="17"/>
      <c r="AI31" s="17"/>
      <c r="AJ31" s="17"/>
      <c r="AK31" s="1"/>
      <c r="AL31" s="1"/>
      <c r="AM31" s="1"/>
      <c r="AN31" s="1"/>
      <c r="AO31" s="1"/>
      <c r="AP31" s="1"/>
      <c r="AQ31" s="1"/>
      <c r="AR31" s="1"/>
      <c r="AS31" s="1"/>
      <c r="AT31" s="1"/>
      <c r="AU31" s="1"/>
      <c r="AV31" s="1"/>
    </row>
    <row r="32" spans="1:48" s="2" customFormat="1" ht="16.5" customHeight="1" x14ac:dyDescent="0.3">
      <c r="A32" s="86"/>
      <c r="B32" s="37"/>
      <c r="C32" s="37"/>
      <c r="D32" s="37"/>
      <c r="E32" s="37"/>
      <c r="F32" s="80"/>
      <c r="G32" s="80"/>
      <c r="H32" s="75"/>
      <c r="I32" s="75"/>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
      <c r="AL32" s="1"/>
      <c r="AM32" s="1"/>
      <c r="AN32" s="1"/>
      <c r="AO32" s="1"/>
      <c r="AP32" s="1"/>
      <c r="AQ32" s="1"/>
      <c r="AR32" s="1"/>
      <c r="AS32" s="1"/>
      <c r="AT32" s="1"/>
      <c r="AU32" s="1"/>
      <c r="AV32" s="1"/>
    </row>
    <row r="33" spans="1:48" s="2" customFormat="1" ht="16.5" customHeight="1" x14ac:dyDescent="0.3">
      <c r="A33" s="86"/>
      <c r="B33" s="37"/>
      <c r="C33" s="37"/>
      <c r="D33" s="37"/>
      <c r="E33" s="37"/>
      <c r="F33" s="80"/>
      <c r="G33" s="80"/>
      <c r="H33" s="75"/>
      <c r="I33" s="75"/>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
      <c r="AL33" s="1"/>
      <c r="AM33" s="1"/>
      <c r="AN33" s="1"/>
      <c r="AO33" s="1"/>
      <c r="AP33" s="1"/>
      <c r="AQ33" s="1"/>
      <c r="AR33" s="1"/>
      <c r="AS33" s="1"/>
      <c r="AT33" s="1"/>
      <c r="AU33" s="1"/>
      <c r="AV33" s="1"/>
    </row>
    <row r="34" spans="1:48" s="2" customFormat="1" ht="16.5" customHeight="1" x14ac:dyDescent="0.3">
      <c r="A34" s="86"/>
      <c r="B34" s="37"/>
      <c r="C34" s="37"/>
      <c r="D34" s="37"/>
      <c r="E34" s="37"/>
      <c r="F34" s="80"/>
      <c r="G34" s="80"/>
      <c r="H34" s="75"/>
      <c r="I34" s="75"/>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
      <c r="AL34" s="1"/>
      <c r="AM34" s="1"/>
      <c r="AN34" s="1"/>
      <c r="AO34" s="1"/>
      <c r="AP34" s="1"/>
      <c r="AQ34" s="1"/>
      <c r="AR34" s="1"/>
      <c r="AS34" s="1"/>
      <c r="AT34" s="1"/>
      <c r="AU34" s="1"/>
      <c r="AV34" s="1"/>
    </row>
    <row r="35" spans="1:48" s="2" customFormat="1" ht="16.5" hidden="1" customHeight="1" x14ac:dyDescent="0.3">
      <c r="A35" s="86"/>
      <c r="B35" s="37"/>
      <c r="C35" s="37"/>
      <c r="D35" s="37"/>
      <c r="E35" s="37"/>
      <c r="F35" s="80"/>
      <c r="G35" s="80"/>
      <c r="H35" s="75"/>
      <c r="I35" s="75"/>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
      <c r="AL35" s="1"/>
      <c r="AM35" s="1"/>
      <c r="AN35" s="1"/>
      <c r="AO35" s="1"/>
      <c r="AP35" s="1"/>
      <c r="AQ35" s="1"/>
      <c r="AR35" s="1"/>
      <c r="AS35" s="1"/>
      <c r="AT35" s="1"/>
      <c r="AU35" s="1"/>
      <c r="AV35" s="1"/>
    </row>
    <row r="36" spans="1:48" s="2" customFormat="1" ht="16.5" hidden="1" customHeight="1" x14ac:dyDescent="0.3">
      <c r="A36" s="86"/>
      <c r="B36" s="37"/>
      <c r="C36" s="37"/>
      <c r="D36" s="37"/>
      <c r="E36" s="37"/>
      <c r="F36" s="80"/>
      <c r="G36" s="80"/>
      <c r="H36" s="75"/>
      <c r="I36" s="75"/>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
      <c r="AL36" s="1"/>
      <c r="AM36" s="1"/>
      <c r="AN36" s="1"/>
      <c r="AO36" s="1"/>
      <c r="AP36" s="1"/>
      <c r="AQ36" s="1"/>
      <c r="AR36" s="1"/>
      <c r="AS36" s="1"/>
      <c r="AT36" s="1"/>
      <c r="AU36" s="1"/>
      <c r="AV36" s="1"/>
    </row>
    <row r="37" spans="1:48" s="2" customFormat="1" ht="16.5" hidden="1" customHeight="1" thickBot="1" x14ac:dyDescent="0.35">
      <c r="A37" s="86"/>
      <c r="B37" s="37"/>
      <c r="C37" s="37"/>
      <c r="D37" s="37"/>
      <c r="E37" s="37"/>
      <c r="F37" s="80"/>
      <c r="G37" s="80"/>
      <c r="H37" s="75"/>
      <c r="I37" s="75"/>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
      <c r="AL37" s="1"/>
      <c r="AM37" s="1"/>
      <c r="AN37" s="1"/>
      <c r="AO37" s="1"/>
      <c r="AP37" s="1"/>
      <c r="AQ37" s="1"/>
      <c r="AR37" s="1"/>
      <c r="AS37" s="1"/>
      <c r="AT37" s="1"/>
      <c r="AU37" s="1"/>
      <c r="AV37" s="1"/>
    </row>
    <row r="38" spans="1:48" s="2" customFormat="1" ht="46.5" hidden="1" customHeight="1" thickBot="1" x14ac:dyDescent="0.35">
      <c r="A38" s="86"/>
      <c r="B38" s="107" t="s">
        <v>193</v>
      </c>
      <c r="C38" s="106" t="s">
        <v>223</v>
      </c>
      <c r="D38" s="106" t="s">
        <v>245</v>
      </c>
      <c r="E38" s="106" t="s">
        <v>191</v>
      </c>
      <c r="F38" s="106" t="s">
        <v>192</v>
      </c>
      <c r="G38" s="122"/>
      <c r="H38" s="17"/>
      <c r="I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
      <c r="AL38" s="1"/>
      <c r="AM38" s="1"/>
      <c r="AN38" s="1"/>
      <c r="AO38" s="1"/>
      <c r="AP38" s="1"/>
      <c r="AQ38" s="1"/>
      <c r="AR38" s="1"/>
      <c r="AS38" s="1"/>
      <c r="AT38" s="1"/>
      <c r="AU38" s="1"/>
      <c r="AV38" s="1"/>
    </row>
    <row r="39" spans="1:48" s="2" customFormat="1" ht="16.5" hidden="1" customHeight="1" thickTop="1" thickBot="1" x14ac:dyDescent="0.35">
      <c r="A39" s="86"/>
      <c r="B39" s="111">
        <f>SUM(B40-C39)</f>
        <v>0.76590909090909087</v>
      </c>
      <c r="C39" s="120">
        <f>SUM(F31)</f>
        <v>0.2340909090909091</v>
      </c>
      <c r="D39" s="120">
        <f t="shared" ref="D39:F39" si="0">SUM(G31)</f>
        <v>0</v>
      </c>
      <c r="E39" s="120">
        <f t="shared" si="0"/>
        <v>0</v>
      </c>
      <c r="F39" s="120">
        <f t="shared" si="0"/>
        <v>0</v>
      </c>
      <c r="G39" s="123"/>
      <c r="H39" s="17"/>
      <c r="I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
      <c r="AL39" s="1"/>
      <c r="AM39" s="1"/>
      <c r="AN39" s="1"/>
      <c r="AO39" s="1"/>
      <c r="AP39" s="1"/>
      <c r="AQ39" s="1"/>
      <c r="AR39" s="1"/>
      <c r="AS39" s="1"/>
      <c r="AT39" s="1"/>
      <c r="AU39" s="1"/>
      <c r="AV39" s="1"/>
    </row>
    <row r="40" spans="1:48" s="2" customFormat="1" ht="16.5" hidden="1" customHeight="1" thickTop="1" thickBot="1" x14ac:dyDescent="0.35">
      <c r="A40" s="86"/>
      <c r="B40" s="111">
        <v>1</v>
      </c>
      <c r="E40" s="58"/>
      <c r="F40" s="58"/>
      <c r="G40" s="17"/>
      <c r="H40" s="17"/>
      <c r="I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
      <c r="AL40" s="1"/>
      <c r="AM40" s="1"/>
      <c r="AN40" s="1"/>
      <c r="AO40" s="1"/>
      <c r="AP40" s="1"/>
      <c r="AQ40" s="1"/>
      <c r="AR40" s="1"/>
      <c r="AS40" s="1"/>
      <c r="AT40" s="1"/>
      <c r="AU40" s="1"/>
      <c r="AV40" s="1"/>
    </row>
    <row r="41" spans="1:48" s="2" customFormat="1" ht="16.5" hidden="1" customHeight="1" x14ac:dyDescent="0.3">
      <c r="A41" s="86"/>
      <c r="E41" s="58"/>
      <c r="F41" s="58"/>
      <c r="G41" s="17"/>
      <c r="H41" s="17"/>
      <c r="I41" s="17"/>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17"/>
      <c r="AK41" s="1"/>
      <c r="AL41" s="1"/>
      <c r="AM41" s="1"/>
      <c r="AN41" s="1"/>
      <c r="AO41" s="1"/>
      <c r="AP41" s="1"/>
      <c r="AQ41" s="1"/>
      <c r="AR41" s="1"/>
      <c r="AS41" s="1"/>
      <c r="AT41" s="1"/>
      <c r="AU41" s="1"/>
      <c r="AV41" s="1"/>
    </row>
    <row r="42" spans="1:48" s="2" customFormat="1" ht="16.5" hidden="1" customHeight="1" x14ac:dyDescent="0.3">
      <c r="A42" s="86"/>
      <c r="B42" s="46"/>
      <c r="C42" s="46"/>
      <c r="E42" s="17"/>
      <c r="F42" s="17"/>
      <c r="G42" s="17"/>
      <c r="H42" s="17"/>
      <c r="I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
      <c r="AL42" s="1"/>
      <c r="AM42" s="1"/>
      <c r="AN42" s="1"/>
      <c r="AO42" s="1"/>
      <c r="AP42" s="1"/>
      <c r="AQ42" s="1"/>
      <c r="AR42" s="1"/>
      <c r="AS42" s="1"/>
      <c r="AT42" s="1"/>
      <c r="AU42" s="1"/>
      <c r="AV42" s="1"/>
    </row>
    <row r="43" spans="1:48" s="2" customFormat="1" ht="16.5" hidden="1" customHeight="1" x14ac:dyDescent="0.3">
      <c r="A43" s="86"/>
      <c r="B43" s="46"/>
      <c r="C43" s="46"/>
      <c r="E43" s="17"/>
      <c r="F43" s="17"/>
      <c r="G43" s="17"/>
      <c r="H43" s="17"/>
      <c r="I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c r="AK43" s="1"/>
      <c r="AL43" s="1"/>
      <c r="AM43" s="1"/>
      <c r="AN43" s="1"/>
      <c r="AO43" s="1"/>
      <c r="AP43" s="1"/>
      <c r="AQ43" s="1"/>
      <c r="AR43" s="1"/>
      <c r="AS43" s="1"/>
      <c r="AT43" s="1"/>
      <c r="AU43" s="1"/>
      <c r="AV43" s="1"/>
    </row>
    <row r="44" spans="1:48" s="2" customFormat="1" ht="16.5" hidden="1" customHeight="1" x14ac:dyDescent="0.3">
      <c r="A44" s="86"/>
      <c r="B44" s="46"/>
      <c r="C44" s="46"/>
      <c r="E44" s="17"/>
      <c r="F44" s="17"/>
      <c r="G44" s="17"/>
      <c r="H44" s="17"/>
      <c r="I44" s="17"/>
      <c r="K44" s="17"/>
      <c r="L44" s="17"/>
      <c r="M44" s="17"/>
      <c r="N44" s="17"/>
      <c r="O44" s="17"/>
      <c r="P44" s="17"/>
      <c r="Q44" s="17"/>
      <c r="R44" s="17"/>
      <c r="S44" s="17"/>
      <c r="T44" s="17"/>
      <c r="U44" s="17"/>
      <c r="V44" s="17"/>
      <c r="W44" s="17"/>
      <c r="X44" s="17"/>
      <c r="Y44" s="17"/>
      <c r="Z44" s="17"/>
      <c r="AA44" s="17"/>
      <c r="AB44" s="17"/>
      <c r="AC44" s="17"/>
      <c r="AD44" s="17"/>
      <c r="AE44" s="17"/>
      <c r="AF44" s="17"/>
      <c r="AG44" s="17"/>
      <c r="AH44" s="17"/>
      <c r="AI44" s="17"/>
      <c r="AJ44" s="17"/>
      <c r="AK44" s="1"/>
      <c r="AL44" s="1"/>
      <c r="AM44" s="1"/>
      <c r="AN44" s="1"/>
      <c r="AO44" s="1"/>
      <c r="AP44" s="1"/>
      <c r="AQ44" s="1"/>
      <c r="AR44" s="1"/>
      <c r="AS44" s="1"/>
      <c r="AT44" s="1"/>
      <c r="AU44" s="1"/>
      <c r="AV44" s="1"/>
    </row>
    <row r="45" spans="1:48" s="2" customFormat="1" ht="16.5" hidden="1" customHeight="1" x14ac:dyDescent="0.3">
      <c r="A45" s="86"/>
      <c r="B45" s="46"/>
      <c r="C45" s="46"/>
      <c r="E45" s="17"/>
      <c r="F45" s="17"/>
      <c r="G45" s="17"/>
      <c r="H45" s="17"/>
      <c r="I45" s="1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17"/>
      <c r="AK45" s="1"/>
      <c r="AL45" s="1"/>
      <c r="AM45" s="1"/>
      <c r="AN45" s="1"/>
      <c r="AO45" s="1"/>
      <c r="AP45" s="1"/>
      <c r="AQ45" s="1"/>
      <c r="AR45" s="1"/>
      <c r="AS45" s="1"/>
      <c r="AT45" s="1"/>
      <c r="AU45" s="1"/>
      <c r="AV45" s="1"/>
    </row>
    <row r="46" spans="1:48" s="2" customFormat="1" ht="16.5" hidden="1" customHeight="1" x14ac:dyDescent="0.3">
      <c r="A46" s="86"/>
      <c r="B46" s="46"/>
      <c r="C46" s="46"/>
      <c r="E46" s="17"/>
      <c r="F46" s="17"/>
      <c r="G46" s="17"/>
      <c r="H46" s="17"/>
      <c r="I46" s="17"/>
      <c r="K46" s="17"/>
      <c r="L46" s="17"/>
      <c r="M46" s="17"/>
      <c r="N46" s="17"/>
      <c r="O46" s="17"/>
      <c r="P46" s="17"/>
      <c r="Q46" s="17"/>
      <c r="R46" s="17"/>
      <c r="S46" s="17"/>
      <c r="T46" s="17"/>
      <c r="U46" s="17"/>
      <c r="V46" s="17"/>
      <c r="W46" s="17"/>
      <c r="X46" s="17"/>
      <c r="Y46" s="17"/>
      <c r="Z46" s="17"/>
      <c r="AA46" s="17"/>
      <c r="AB46" s="17"/>
      <c r="AC46" s="17"/>
      <c r="AD46" s="17"/>
      <c r="AE46" s="17"/>
      <c r="AF46" s="17"/>
      <c r="AG46" s="17"/>
      <c r="AH46" s="17"/>
      <c r="AI46" s="17"/>
      <c r="AJ46" s="17"/>
      <c r="AK46" s="1"/>
      <c r="AL46" s="1"/>
      <c r="AM46" s="1"/>
      <c r="AN46" s="1"/>
      <c r="AO46" s="1"/>
      <c r="AP46" s="1"/>
      <c r="AQ46" s="1"/>
      <c r="AR46" s="1"/>
      <c r="AS46" s="1"/>
      <c r="AT46" s="1"/>
      <c r="AU46" s="1"/>
      <c r="AV46" s="1"/>
    </row>
    <row r="47" spans="1:48" s="2" customFormat="1" ht="16.5" hidden="1" customHeight="1" x14ac:dyDescent="0.3">
      <c r="A47" s="86"/>
      <c r="B47" s="46"/>
      <c r="C47" s="46"/>
      <c r="E47" s="17"/>
      <c r="F47" s="17"/>
      <c r="G47" s="17"/>
      <c r="H47" s="17"/>
      <c r="I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7"/>
      <c r="AK47" s="1"/>
      <c r="AL47" s="1"/>
      <c r="AM47" s="1"/>
      <c r="AN47" s="1"/>
      <c r="AO47" s="1"/>
      <c r="AP47" s="1"/>
      <c r="AQ47" s="1"/>
      <c r="AR47" s="1"/>
      <c r="AS47" s="1"/>
      <c r="AT47" s="1"/>
      <c r="AU47" s="1"/>
      <c r="AV47" s="1"/>
    </row>
    <row r="48" spans="1:48" s="2" customFormat="1" ht="16.5" hidden="1" customHeight="1" x14ac:dyDescent="0.3">
      <c r="A48" s="86"/>
      <c r="B48" s="37"/>
      <c r="C48" s="37"/>
      <c r="D48" s="37"/>
      <c r="E48" s="37"/>
      <c r="F48" s="80"/>
      <c r="G48" s="80"/>
      <c r="H48" s="75"/>
      <c r="I48" s="75"/>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
      <c r="AL48" s="1"/>
      <c r="AM48" s="1"/>
      <c r="AN48" s="1"/>
      <c r="AO48" s="1"/>
      <c r="AP48" s="1"/>
      <c r="AQ48" s="1"/>
      <c r="AR48" s="1"/>
      <c r="AS48" s="1"/>
      <c r="AT48" s="1"/>
      <c r="AU48" s="1"/>
      <c r="AV48" s="1"/>
    </row>
    <row r="49" spans="1:48" s="2" customFormat="1" ht="16.5" hidden="1" customHeight="1" x14ac:dyDescent="0.3">
      <c r="A49" s="86"/>
      <c r="B49" s="37"/>
      <c r="C49" s="37"/>
      <c r="D49" s="37"/>
      <c r="E49" s="37"/>
      <c r="F49" s="80"/>
      <c r="G49" s="80"/>
      <c r="H49" s="75"/>
      <c r="I49" s="75"/>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
      <c r="AL49" s="1"/>
      <c r="AM49" s="1"/>
      <c r="AN49" s="1"/>
      <c r="AO49" s="1"/>
      <c r="AP49" s="1"/>
      <c r="AQ49" s="1"/>
      <c r="AR49" s="1"/>
      <c r="AS49" s="1"/>
      <c r="AT49" s="1"/>
      <c r="AU49" s="1"/>
      <c r="AV49" s="1"/>
    </row>
    <row r="50" spans="1:48" s="2" customFormat="1" ht="16.5" hidden="1" customHeight="1" x14ac:dyDescent="0.3">
      <c r="A50" s="86"/>
      <c r="B50" s="37"/>
      <c r="C50" s="37"/>
      <c r="D50" s="37"/>
      <c r="E50" s="37"/>
      <c r="F50" s="80"/>
      <c r="G50" s="80"/>
      <c r="H50" s="75"/>
      <c r="I50" s="75"/>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
      <c r="AL50" s="1"/>
      <c r="AM50" s="1"/>
      <c r="AN50" s="1"/>
      <c r="AO50" s="1"/>
      <c r="AP50" s="1"/>
      <c r="AQ50" s="1"/>
      <c r="AR50" s="1"/>
      <c r="AS50" s="1"/>
      <c r="AT50" s="1"/>
      <c r="AU50" s="1"/>
      <c r="AV50" s="1"/>
    </row>
    <row r="51" spans="1:48" s="2" customFormat="1" ht="16.5" hidden="1" customHeight="1" x14ac:dyDescent="0.3">
      <c r="A51" s="86"/>
      <c r="B51" s="37"/>
      <c r="C51" s="37"/>
      <c r="D51" s="37"/>
      <c r="E51" s="37"/>
      <c r="F51" s="80"/>
      <c r="G51" s="80"/>
      <c r="H51" s="75"/>
      <c r="I51" s="75"/>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17"/>
      <c r="AK51" s="1"/>
      <c r="AL51" s="1"/>
      <c r="AM51" s="1"/>
      <c r="AN51" s="1"/>
      <c r="AO51" s="1"/>
      <c r="AP51" s="1"/>
      <c r="AQ51" s="1"/>
      <c r="AR51" s="1"/>
      <c r="AS51" s="1"/>
      <c r="AT51" s="1"/>
      <c r="AU51" s="1"/>
      <c r="AV51" s="1"/>
    </row>
    <row r="52" spans="1:48" s="2" customFormat="1" ht="16.5" hidden="1" customHeight="1" x14ac:dyDescent="0.3">
      <c r="A52" s="86"/>
      <c r="B52" s="37"/>
      <c r="C52" s="37"/>
      <c r="D52" s="37"/>
      <c r="E52" s="37"/>
      <c r="F52" s="80"/>
      <c r="G52" s="80"/>
      <c r="H52" s="75"/>
      <c r="I52" s="75"/>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17"/>
      <c r="AK52" s="1"/>
      <c r="AL52" s="1"/>
      <c r="AM52" s="1"/>
      <c r="AN52" s="1"/>
      <c r="AO52" s="1"/>
      <c r="AP52" s="1"/>
      <c r="AQ52" s="1"/>
      <c r="AR52" s="1"/>
      <c r="AS52" s="1"/>
      <c r="AT52" s="1"/>
      <c r="AU52" s="1"/>
      <c r="AV52" s="1"/>
    </row>
    <row r="53" spans="1:48" s="2" customFormat="1" ht="16.5" customHeight="1" x14ac:dyDescent="0.3">
      <c r="B53" s="46"/>
      <c r="C53" s="46"/>
      <c r="D53" s="46"/>
      <c r="E53" s="46"/>
      <c r="F53" s="44"/>
      <c r="G53" s="17"/>
      <c r="H53" s="17"/>
      <c r="I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c r="AK53" s="1"/>
      <c r="AL53" s="1"/>
      <c r="AM53" s="1"/>
      <c r="AN53" s="1"/>
      <c r="AO53" s="1"/>
      <c r="AP53" s="1"/>
      <c r="AQ53" s="1"/>
      <c r="AR53" s="1"/>
      <c r="AS53" s="1"/>
      <c r="AT53" s="1"/>
      <c r="AU53" s="1"/>
      <c r="AV53" s="1"/>
    </row>
  </sheetData>
  <sheetProtection formatColumns="0" formatRows="0" autoFilter="0"/>
  <mergeCells count="38">
    <mergeCell ref="B26:C26"/>
    <mergeCell ref="A7:A8"/>
    <mergeCell ref="B7:C8"/>
    <mergeCell ref="E7:E8"/>
    <mergeCell ref="F7:H7"/>
    <mergeCell ref="B20:C20"/>
    <mergeCell ref="B9:C9"/>
    <mergeCell ref="B10:C10"/>
    <mergeCell ref="B11:C11"/>
    <mergeCell ref="B12:C12"/>
    <mergeCell ref="J7:L7"/>
    <mergeCell ref="D7:D8"/>
    <mergeCell ref="E1:U2"/>
    <mergeCell ref="E3:U4"/>
    <mergeCell ref="A6:E6"/>
    <mergeCell ref="F6:I6"/>
    <mergeCell ref="J6:M6"/>
    <mergeCell ref="N6:Q6"/>
    <mergeCell ref="R6:U6"/>
    <mergeCell ref="A1:D4"/>
    <mergeCell ref="R7:T7"/>
    <mergeCell ref="N7:P7"/>
    <mergeCell ref="B29:C29"/>
    <mergeCell ref="B30:C30"/>
    <mergeCell ref="B21:C21"/>
    <mergeCell ref="B22:C22"/>
    <mergeCell ref="B13:C13"/>
    <mergeCell ref="B24:C24"/>
    <mergeCell ref="B28:C28"/>
    <mergeCell ref="B27:C27"/>
    <mergeCell ref="B25:C25"/>
    <mergeCell ref="B23:C23"/>
    <mergeCell ref="B14:C14"/>
    <mergeCell ref="B15:C15"/>
    <mergeCell ref="B16:C16"/>
    <mergeCell ref="B17:C17"/>
    <mergeCell ref="B18:C18"/>
    <mergeCell ref="B19:C19"/>
  </mergeCells>
  <phoneticPr fontId="17" type="noConversion"/>
  <conditionalFormatting sqref="F9">
    <cfRule type="cellIs" dxfId="379" priority="19" operator="equal">
      <formula>1</formula>
    </cfRule>
    <cfRule type="cellIs" dxfId="378" priority="20" operator="between">
      <formula>0.31</formula>
      <formula>0.9</formula>
    </cfRule>
    <cfRule type="cellIs" dxfId="377" priority="21" operator="between">
      <formula>0</formula>
      <formula>0.3</formula>
    </cfRule>
  </conditionalFormatting>
  <conditionalFormatting sqref="F10">
    <cfRule type="cellIs" dxfId="376" priority="16" operator="equal">
      <formula>1</formula>
    </cfRule>
    <cfRule type="cellIs" dxfId="375" priority="17" operator="between">
      <formula>0.31</formula>
      <formula>0.9</formula>
    </cfRule>
    <cfRule type="cellIs" dxfId="374" priority="18" operator="between">
      <formula>0</formula>
      <formula>0.3</formula>
    </cfRule>
  </conditionalFormatting>
  <conditionalFormatting sqref="F11:F30">
    <cfRule type="cellIs" dxfId="373" priority="13" operator="equal">
      <formula>1</formula>
    </cfRule>
    <cfRule type="cellIs" dxfId="372" priority="14" operator="between">
      <formula>0.31</formula>
      <formula>0.9</formula>
    </cfRule>
    <cfRule type="cellIs" dxfId="371" priority="15" operator="between">
      <formula>0</formula>
      <formula>0.3</formula>
    </cfRule>
  </conditionalFormatting>
  <conditionalFormatting sqref="J9:J28">
    <cfRule type="cellIs" dxfId="370" priority="10" operator="equal">
      <formula>1</formula>
    </cfRule>
    <cfRule type="cellIs" dxfId="369" priority="11" operator="between">
      <formula>0.31</formula>
      <formula>0.9</formula>
    </cfRule>
    <cfRule type="cellIs" dxfId="368" priority="12" operator="between">
      <formula>0</formula>
      <formula>0.3</formula>
    </cfRule>
  </conditionalFormatting>
  <conditionalFormatting sqref="J29:J30">
    <cfRule type="cellIs" dxfId="367" priority="7" operator="equal">
      <formula>1</formula>
    </cfRule>
    <cfRule type="cellIs" dxfId="366" priority="8" operator="between">
      <formula>0.31</formula>
      <formula>0.9</formula>
    </cfRule>
    <cfRule type="cellIs" dxfId="365" priority="9" operator="between">
      <formula>0</formula>
      <formula>0.3</formula>
    </cfRule>
  </conditionalFormatting>
  <conditionalFormatting sqref="N9:N30">
    <cfRule type="cellIs" dxfId="364" priority="4" operator="equal">
      <formula>1</formula>
    </cfRule>
    <cfRule type="cellIs" dxfId="363" priority="5" operator="between">
      <formula>0.31</formula>
      <formula>0.9</formula>
    </cfRule>
    <cfRule type="cellIs" dxfId="362" priority="6" operator="between">
      <formula>0</formula>
      <formula>0.3</formula>
    </cfRule>
  </conditionalFormatting>
  <conditionalFormatting sqref="R9:R30">
    <cfRule type="cellIs" dxfId="361" priority="1" operator="equal">
      <formula>1</formula>
    </cfRule>
    <cfRule type="cellIs" dxfId="360" priority="2" operator="between">
      <formula>0.31</formula>
      <formula>0.9</formula>
    </cfRule>
    <cfRule type="cellIs" dxfId="359" priority="3" operator="between">
      <formula>0</formula>
      <formula>0.3</formula>
    </cfRule>
  </conditionalFormatting>
  <pageMargins left="0.51181102362204722" right="0.51181102362204722" top="0.55118110236220474" bottom="0.55118110236220474" header="0" footer="0"/>
  <pageSetup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6616C8-EB34-496F-9E01-51EDA9DEAE74}">
  <dimension ref="A1:AV56"/>
  <sheetViews>
    <sheetView zoomScale="96" zoomScaleNormal="96" workbookViewId="0">
      <pane xSplit="4" ySplit="8" topLeftCell="N48" activePane="bottomRight" state="frozen"/>
      <selection pane="topRight" activeCell="E1" sqref="E1"/>
      <selection pane="bottomLeft" activeCell="A9" sqref="A9"/>
      <selection pane="bottomRight" activeCell="H14" sqref="H14"/>
    </sheetView>
  </sheetViews>
  <sheetFormatPr baseColWidth="10" defaultColWidth="0" defaultRowHeight="0" customHeight="1" zeroHeight="1" x14ac:dyDescent="0.3"/>
  <cols>
    <col min="1" max="1" width="4" style="2" bestFit="1" customWidth="1"/>
    <col min="2" max="2" width="19" style="2" customWidth="1"/>
    <col min="3" max="3" width="14" style="2" customWidth="1"/>
    <col min="4" max="4" width="12.42578125" style="46" customWidth="1"/>
    <col min="5" max="5" width="17.140625" style="46" customWidth="1"/>
    <col min="6" max="6" width="8.5703125" style="58" customWidth="1"/>
    <col min="7" max="7" width="27.85546875" style="58" customWidth="1"/>
    <col min="8" max="8" width="23.7109375" style="58" customWidth="1"/>
    <col min="9" max="9" width="33.7109375" style="58" customWidth="1"/>
    <col min="10" max="10" width="8.5703125" style="58" customWidth="1"/>
    <col min="11" max="11" width="27.85546875" style="58" customWidth="1"/>
    <col min="12" max="12" width="23.7109375" style="58" customWidth="1"/>
    <col min="13" max="13" width="33.7109375" style="58" customWidth="1"/>
    <col min="14" max="14" width="8.5703125" style="17" customWidth="1"/>
    <col min="15" max="15" width="27.85546875" style="17" customWidth="1"/>
    <col min="16" max="16" width="23.7109375" style="17" customWidth="1"/>
    <col min="17" max="17" width="33.7109375" style="17" customWidth="1"/>
    <col min="18" max="18" width="8.5703125" style="17" customWidth="1"/>
    <col min="19" max="19" width="27.85546875" style="17" customWidth="1"/>
    <col min="20" max="20" width="23.7109375" style="58" customWidth="1"/>
    <col min="21" max="21" width="33.7109375" style="17" customWidth="1"/>
    <col min="22" max="22" width="11.42578125" style="17" customWidth="1"/>
    <col min="23" max="36" width="11.42578125" style="17" hidden="1" customWidth="1"/>
    <col min="37" max="16384" width="11.42578125" style="1" hidden="1"/>
  </cols>
  <sheetData>
    <row r="1" spans="1:36" ht="21" customHeight="1" x14ac:dyDescent="0.3">
      <c r="A1" s="573"/>
      <c r="B1" s="574"/>
      <c r="C1" s="574"/>
      <c r="D1" s="575"/>
      <c r="E1" s="616" t="s">
        <v>38</v>
      </c>
      <c r="F1" s="616"/>
      <c r="G1" s="616"/>
      <c r="H1" s="616"/>
      <c r="I1" s="616"/>
      <c r="J1" s="616"/>
      <c r="K1" s="616"/>
      <c r="L1" s="616"/>
      <c r="M1" s="616"/>
      <c r="N1" s="616"/>
      <c r="O1" s="616"/>
      <c r="P1" s="616"/>
      <c r="Q1" s="616"/>
      <c r="R1" s="616"/>
      <c r="S1" s="616"/>
      <c r="T1" s="616"/>
      <c r="U1" s="616"/>
      <c r="V1" s="10"/>
      <c r="W1" s="10"/>
      <c r="X1" s="10"/>
      <c r="Y1" s="10"/>
      <c r="Z1" s="10"/>
      <c r="AA1" s="10"/>
      <c r="AB1" s="10"/>
      <c r="AC1" s="10"/>
      <c r="AD1" s="10"/>
      <c r="AE1" s="10"/>
      <c r="AF1" s="10"/>
      <c r="AG1" s="10"/>
      <c r="AH1" s="10"/>
      <c r="AI1" s="10"/>
      <c r="AJ1" s="10"/>
    </row>
    <row r="2" spans="1:36" ht="18" customHeight="1" x14ac:dyDescent="0.3">
      <c r="A2" s="576"/>
      <c r="B2" s="577"/>
      <c r="C2" s="577"/>
      <c r="D2" s="578"/>
      <c r="E2" s="616"/>
      <c r="F2" s="616"/>
      <c r="G2" s="616"/>
      <c r="H2" s="616"/>
      <c r="I2" s="616"/>
      <c r="J2" s="616"/>
      <c r="K2" s="616"/>
      <c r="L2" s="616"/>
      <c r="M2" s="616"/>
      <c r="N2" s="616"/>
      <c r="O2" s="616"/>
      <c r="P2" s="616"/>
      <c r="Q2" s="616"/>
      <c r="R2" s="616"/>
      <c r="S2" s="616"/>
      <c r="T2" s="616"/>
      <c r="U2" s="616"/>
      <c r="V2" s="10"/>
      <c r="W2" s="10"/>
      <c r="X2" s="10"/>
      <c r="Y2" s="10"/>
      <c r="Z2" s="10"/>
      <c r="AA2" s="10"/>
      <c r="AB2" s="10"/>
      <c r="AC2" s="10"/>
      <c r="AD2" s="10"/>
      <c r="AE2" s="10"/>
      <c r="AF2" s="10"/>
      <c r="AG2" s="10"/>
      <c r="AH2" s="10"/>
      <c r="AI2" s="10"/>
      <c r="AJ2" s="10"/>
    </row>
    <row r="3" spans="1:36" ht="23.25" customHeight="1" x14ac:dyDescent="0.3">
      <c r="A3" s="576"/>
      <c r="B3" s="577"/>
      <c r="C3" s="577"/>
      <c r="D3" s="578"/>
      <c r="E3" s="616" t="s">
        <v>118</v>
      </c>
      <c r="F3" s="616"/>
      <c r="G3" s="616"/>
      <c r="H3" s="616"/>
      <c r="I3" s="616"/>
      <c r="J3" s="616"/>
      <c r="K3" s="616"/>
      <c r="L3" s="616"/>
      <c r="M3" s="616"/>
      <c r="N3" s="616"/>
      <c r="O3" s="616"/>
      <c r="P3" s="616"/>
      <c r="Q3" s="616"/>
      <c r="R3" s="616"/>
      <c r="S3" s="616"/>
      <c r="T3" s="616"/>
      <c r="U3" s="616"/>
      <c r="V3" s="10"/>
      <c r="W3" s="10"/>
      <c r="X3" s="10"/>
      <c r="Y3" s="10"/>
      <c r="Z3" s="10"/>
      <c r="AA3" s="10"/>
      <c r="AB3" s="10"/>
      <c r="AC3" s="10"/>
      <c r="AD3" s="10"/>
      <c r="AE3" s="10"/>
      <c r="AF3" s="10"/>
      <c r="AG3" s="10"/>
      <c r="AH3" s="10"/>
      <c r="AI3" s="10"/>
      <c r="AJ3" s="10"/>
    </row>
    <row r="4" spans="1:36" ht="23.25" customHeight="1" x14ac:dyDescent="0.3">
      <c r="A4" s="579"/>
      <c r="B4" s="580"/>
      <c r="C4" s="580"/>
      <c r="D4" s="581"/>
      <c r="E4" s="616"/>
      <c r="F4" s="616"/>
      <c r="G4" s="616"/>
      <c r="H4" s="616"/>
      <c r="I4" s="616"/>
      <c r="J4" s="616"/>
      <c r="K4" s="616"/>
      <c r="L4" s="616"/>
      <c r="M4" s="616"/>
      <c r="N4" s="616"/>
      <c r="O4" s="616"/>
      <c r="P4" s="616"/>
      <c r="Q4" s="616"/>
      <c r="R4" s="616"/>
      <c r="S4" s="616"/>
      <c r="T4" s="616"/>
      <c r="U4" s="616"/>
      <c r="V4" s="10"/>
      <c r="W4" s="10"/>
      <c r="X4" s="10"/>
      <c r="Y4" s="10"/>
      <c r="Z4" s="10"/>
      <c r="AA4" s="10"/>
      <c r="AB4" s="10"/>
      <c r="AC4" s="10"/>
      <c r="AD4" s="10"/>
      <c r="AE4" s="10"/>
      <c r="AF4" s="10"/>
      <c r="AG4" s="10"/>
      <c r="AH4" s="10"/>
      <c r="AI4" s="10"/>
      <c r="AJ4" s="10"/>
    </row>
    <row r="5" spans="1:36" ht="16.5" hidden="1" x14ac:dyDescent="0.3">
      <c r="A5" s="11"/>
      <c r="B5" s="11"/>
      <c r="C5" s="11"/>
      <c r="D5" s="45"/>
      <c r="E5" s="45"/>
      <c r="F5" s="56"/>
      <c r="G5" s="56"/>
      <c r="H5" s="56"/>
      <c r="I5" s="56"/>
      <c r="J5" s="56"/>
      <c r="K5" s="56"/>
      <c r="L5" s="56"/>
      <c r="M5" s="56"/>
      <c r="N5" s="10"/>
      <c r="O5" s="10"/>
      <c r="P5" s="10"/>
      <c r="Q5" s="10"/>
      <c r="R5" s="10"/>
      <c r="S5" s="10"/>
      <c r="T5" s="56"/>
      <c r="U5" s="10"/>
      <c r="V5" s="10"/>
      <c r="W5" s="10"/>
      <c r="X5" s="10"/>
      <c r="Y5" s="10"/>
      <c r="Z5" s="10"/>
      <c r="AA5" s="10"/>
      <c r="AB5" s="10"/>
      <c r="AC5" s="10"/>
      <c r="AD5" s="10"/>
      <c r="AE5" s="10"/>
      <c r="AF5" s="10"/>
      <c r="AG5" s="10"/>
      <c r="AH5" s="10"/>
      <c r="AI5" s="10"/>
      <c r="AJ5" s="10"/>
    </row>
    <row r="6" spans="1:36" ht="15.75" customHeight="1" x14ac:dyDescent="0.3">
      <c r="A6" s="602"/>
      <c r="B6" s="602"/>
      <c r="C6" s="602"/>
      <c r="D6" s="602"/>
      <c r="E6" s="602"/>
      <c r="F6" s="617" t="s">
        <v>51</v>
      </c>
      <c r="G6" s="617"/>
      <c r="H6" s="617"/>
      <c r="I6" s="617"/>
      <c r="J6" s="618" t="s">
        <v>52</v>
      </c>
      <c r="K6" s="618"/>
      <c r="L6" s="618"/>
      <c r="M6" s="618"/>
      <c r="N6" s="572" t="s">
        <v>54</v>
      </c>
      <c r="O6" s="572"/>
      <c r="P6" s="572"/>
      <c r="Q6" s="572"/>
      <c r="R6" s="572" t="s">
        <v>53</v>
      </c>
      <c r="S6" s="572"/>
      <c r="T6" s="572"/>
      <c r="U6" s="572"/>
      <c r="V6" s="10"/>
      <c r="W6" s="10"/>
      <c r="X6" s="10"/>
      <c r="Y6" s="10"/>
      <c r="Z6" s="10"/>
      <c r="AA6" s="10"/>
      <c r="AB6" s="10"/>
      <c r="AC6" s="10"/>
      <c r="AD6" s="10"/>
      <c r="AE6" s="10"/>
      <c r="AF6" s="10"/>
      <c r="AG6" s="10"/>
      <c r="AH6" s="10"/>
      <c r="AI6" s="10"/>
      <c r="AJ6" s="10"/>
    </row>
    <row r="7" spans="1:36" ht="27.75" customHeight="1" x14ac:dyDescent="0.3">
      <c r="A7" s="613" t="s">
        <v>17</v>
      </c>
      <c r="B7" s="595" t="s">
        <v>37</v>
      </c>
      <c r="C7" s="595"/>
      <c r="D7" s="608" t="s">
        <v>162</v>
      </c>
      <c r="E7" s="595" t="s">
        <v>32</v>
      </c>
      <c r="F7" s="614" t="s">
        <v>59</v>
      </c>
      <c r="G7" s="614"/>
      <c r="H7" s="614"/>
      <c r="I7" s="136" t="s">
        <v>60</v>
      </c>
      <c r="J7" s="615" t="s">
        <v>59</v>
      </c>
      <c r="K7" s="615"/>
      <c r="L7" s="615"/>
      <c r="M7" s="137" t="s">
        <v>60</v>
      </c>
      <c r="N7" s="559" t="s">
        <v>59</v>
      </c>
      <c r="O7" s="559"/>
      <c r="P7" s="559"/>
      <c r="Q7" s="13" t="s">
        <v>60</v>
      </c>
      <c r="R7" s="559" t="s">
        <v>59</v>
      </c>
      <c r="S7" s="559"/>
      <c r="T7" s="559"/>
      <c r="U7" s="13" t="s">
        <v>60</v>
      </c>
      <c r="V7" s="10"/>
      <c r="W7" s="10"/>
      <c r="X7" s="10"/>
      <c r="Y7" s="10"/>
      <c r="Z7" s="10"/>
      <c r="AA7" s="10"/>
      <c r="AB7" s="10"/>
      <c r="AC7" s="10"/>
      <c r="AD7" s="10"/>
      <c r="AE7" s="10"/>
      <c r="AF7" s="10"/>
      <c r="AG7" s="10"/>
      <c r="AH7" s="10"/>
      <c r="AI7" s="10"/>
      <c r="AJ7" s="10"/>
    </row>
    <row r="8" spans="1:36" ht="30.75" customHeight="1" x14ac:dyDescent="0.3">
      <c r="A8" s="613"/>
      <c r="B8" s="595"/>
      <c r="C8" s="595"/>
      <c r="D8" s="609"/>
      <c r="E8" s="595"/>
      <c r="F8" s="138" t="s">
        <v>33</v>
      </c>
      <c r="G8" s="138" t="s">
        <v>34</v>
      </c>
      <c r="H8" s="138" t="s">
        <v>35</v>
      </c>
      <c r="I8" s="139" t="s">
        <v>36</v>
      </c>
      <c r="J8" s="140" t="s">
        <v>33</v>
      </c>
      <c r="K8" s="140" t="s">
        <v>34</v>
      </c>
      <c r="L8" s="140" t="s">
        <v>35</v>
      </c>
      <c r="M8" s="141" t="s">
        <v>36</v>
      </c>
      <c r="N8" s="25" t="s">
        <v>33</v>
      </c>
      <c r="O8" s="25" t="s">
        <v>34</v>
      </c>
      <c r="P8" s="25" t="s">
        <v>35</v>
      </c>
      <c r="Q8" s="14" t="s">
        <v>36</v>
      </c>
      <c r="R8" s="25" t="s">
        <v>33</v>
      </c>
      <c r="S8" s="25" t="s">
        <v>34</v>
      </c>
      <c r="T8" s="25" t="s">
        <v>35</v>
      </c>
      <c r="U8" s="14" t="s">
        <v>36</v>
      </c>
      <c r="V8" s="15"/>
      <c r="W8" s="15"/>
      <c r="X8" s="15"/>
      <c r="Y8" s="15"/>
      <c r="Z8" s="15"/>
      <c r="AA8" s="15"/>
      <c r="AB8" s="15"/>
      <c r="AC8" s="15"/>
      <c r="AD8" s="15"/>
      <c r="AE8" s="15"/>
      <c r="AF8" s="15"/>
      <c r="AG8" s="15"/>
      <c r="AH8" s="15"/>
      <c r="AI8" s="15"/>
      <c r="AJ8" s="15"/>
    </row>
    <row r="9" spans="1:36" ht="38.25" x14ac:dyDescent="0.25">
      <c r="A9" s="37">
        <v>1</v>
      </c>
      <c r="B9" s="612" t="s">
        <v>88</v>
      </c>
      <c r="C9" s="612"/>
      <c r="D9" s="399" t="s">
        <v>163</v>
      </c>
      <c r="E9" s="395" t="s">
        <v>1002</v>
      </c>
      <c r="F9" s="428">
        <v>1</v>
      </c>
      <c r="G9" s="135" t="s">
        <v>1003</v>
      </c>
      <c r="H9" s="135" t="s">
        <v>1002</v>
      </c>
      <c r="I9" s="135" t="s">
        <v>1003</v>
      </c>
      <c r="J9" s="428">
        <v>1</v>
      </c>
      <c r="K9" s="368"/>
      <c r="L9" s="368"/>
      <c r="M9" s="367"/>
      <c r="N9" s="428">
        <v>1</v>
      </c>
      <c r="O9" s="352"/>
      <c r="P9" s="352"/>
      <c r="Q9" s="21"/>
      <c r="R9" s="428">
        <v>1</v>
      </c>
      <c r="S9" s="352"/>
      <c r="T9" s="352"/>
      <c r="U9" s="21"/>
      <c r="V9" s="16"/>
      <c r="W9" s="16"/>
      <c r="X9" s="16"/>
      <c r="Y9" s="16"/>
      <c r="Z9" s="16"/>
      <c r="AA9" s="16"/>
      <c r="AB9" s="16"/>
      <c r="AC9" s="16"/>
      <c r="AD9" s="16"/>
      <c r="AE9" s="16"/>
      <c r="AF9" s="16"/>
      <c r="AG9" s="16"/>
      <c r="AH9" s="16"/>
      <c r="AI9" s="16"/>
      <c r="AJ9" s="16"/>
    </row>
    <row r="10" spans="1:36" ht="30" customHeight="1" x14ac:dyDescent="0.25">
      <c r="A10" s="79">
        <v>2</v>
      </c>
      <c r="B10" s="631" t="s">
        <v>699</v>
      </c>
      <c r="C10" s="632"/>
      <c r="D10" s="402" t="s">
        <v>164</v>
      </c>
      <c r="E10" s="395"/>
      <c r="F10" s="428">
        <v>0</v>
      </c>
      <c r="G10" s="413"/>
      <c r="H10" s="413"/>
      <c r="I10" s="413"/>
      <c r="J10" s="428">
        <v>0</v>
      </c>
      <c r="K10" s="368"/>
      <c r="L10" s="368"/>
      <c r="M10" s="367"/>
      <c r="N10" s="428">
        <v>0</v>
      </c>
      <c r="O10" s="352"/>
      <c r="P10" s="352"/>
      <c r="Q10" s="21"/>
      <c r="R10" s="428">
        <v>1</v>
      </c>
      <c r="S10" s="413" t="s">
        <v>1497</v>
      </c>
      <c r="T10" s="472" t="s">
        <v>1498</v>
      </c>
      <c r="U10" s="352" t="s">
        <v>1499</v>
      </c>
      <c r="V10" s="16"/>
      <c r="W10" s="16"/>
      <c r="X10" s="16"/>
      <c r="Y10" s="16"/>
      <c r="Z10" s="16"/>
      <c r="AA10" s="16"/>
      <c r="AB10" s="16"/>
      <c r="AC10" s="16"/>
      <c r="AD10" s="16"/>
      <c r="AE10" s="16"/>
      <c r="AF10" s="16"/>
      <c r="AG10" s="16"/>
      <c r="AH10" s="16"/>
      <c r="AI10" s="16"/>
      <c r="AJ10" s="16"/>
    </row>
    <row r="11" spans="1:36" ht="76.5" customHeight="1" x14ac:dyDescent="0.3">
      <c r="A11" s="37">
        <v>3</v>
      </c>
      <c r="B11" s="627" t="s">
        <v>700</v>
      </c>
      <c r="C11" s="628"/>
      <c r="D11" s="399" t="s">
        <v>163</v>
      </c>
      <c r="E11" s="395" t="s">
        <v>1001</v>
      </c>
      <c r="F11" s="428">
        <v>1</v>
      </c>
      <c r="G11" s="383" t="s">
        <v>1000</v>
      </c>
      <c r="H11" s="383" t="s">
        <v>999</v>
      </c>
      <c r="I11" s="383" t="s">
        <v>1000</v>
      </c>
      <c r="J11" s="428">
        <v>1</v>
      </c>
      <c r="K11" s="366"/>
      <c r="L11" s="366"/>
      <c r="M11" s="366"/>
      <c r="N11" s="428">
        <v>1</v>
      </c>
      <c r="O11" s="353"/>
      <c r="P11" s="353"/>
      <c r="Q11" s="353"/>
      <c r="R11" s="428">
        <v>1</v>
      </c>
      <c r="S11" s="352"/>
      <c r="T11" s="352"/>
      <c r="U11" s="352"/>
    </row>
    <row r="12" spans="1:36" ht="30.75" customHeight="1" x14ac:dyDescent="0.3">
      <c r="A12" s="79">
        <v>4</v>
      </c>
      <c r="B12" s="627" t="s">
        <v>701</v>
      </c>
      <c r="C12" s="628"/>
      <c r="D12" s="399" t="s">
        <v>163</v>
      </c>
      <c r="E12" s="383" t="s">
        <v>997</v>
      </c>
      <c r="F12" s="428">
        <v>1</v>
      </c>
      <c r="G12" s="383" t="s">
        <v>998</v>
      </c>
      <c r="H12" s="383" t="s">
        <v>997</v>
      </c>
      <c r="I12" s="383" t="s">
        <v>998</v>
      </c>
      <c r="J12" s="428">
        <v>1</v>
      </c>
      <c r="K12" s="366"/>
      <c r="L12" s="366"/>
      <c r="M12" s="366"/>
      <c r="N12" s="428">
        <v>1</v>
      </c>
      <c r="O12" s="353"/>
      <c r="P12" s="353"/>
      <c r="Q12" s="353"/>
      <c r="R12" s="428">
        <v>1</v>
      </c>
      <c r="S12" s="353"/>
      <c r="T12" s="353"/>
      <c r="U12" s="353"/>
      <c r="V12" s="17" t="s">
        <v>613</v>
      </c>
    </row>
    <row r="13" spans="1:36" ht="42.75" customHeight="1" x14ac:dyDescent="0.3">
      <c r="A13" s="37">
        <v>5</v>
      </c>
      <c r="B13" s="621" t="s">
        <v>702</v>
      </c>
      <c r="C13" s="622"/>
      <c r="D13" s="399" t="s">
        <v>163</v>
      </c>
      <c r="E13" s="395" t="s">
        <v>996</v>
      </c>
      <c r="F13" s="428">
        <v>1</v>
      </c>
      <c r="G13" s="135" t="s">
        <v>996</v>
      </c>
      <c r="H13" s="135" t="s">
        <v>996</v>
      </c>
      <c r="I13" s="135" t="s">
        <v>996</v>
      </c>
      <c r="J13" s="428">
        <v>1</v>
      </c>
      <c r="K13" s="366"/>
      <c r="L13" s="366"/>
      <c r="M13" s="366"/>
      <c r="N13" s="428">
        <v>1</v>
      </c>
      <c r="O13" s="353"/>
      <c r="P13" s="353"/>
      <c r="Q13" s="353"/>
      <c r="R13" s="428">
        <v>1</v>
      </c>
      <c r="S13" s="353"/>
      <c r="T13" s="353"/>
      <c r="U13" s="353"/>
    </row>
    <row r="14" spans="1:36" ht="63.75" customHeight="1" x14ac:dyDescent="0.3">
      <c r="A14" s="79">
        <v>6</v>
      </c>
      <c r="B14" s="627" t="s">
        <v>89</v>
      </c>
      <c r="C14" s="628"/>
      <c r="D14" s="399" t="s">
        <v>163</v>
      </c>
      <c r="E14" s="395" t="s">
        <v>995</v>
      </c>
      <c r="F14" s="428">
        <v>1</v>
      </c>
      <c r="G14" s="412" t="s">
        <v>89</v>
      </c>
      <c r="H14" s="395" t="s">
        <v>995</v>
      </c>
      <c r="I14" s="412" t="s">
        <v>89</v>
      </c>
      <c r="J14" s="428">
        <v>1</v>
      </c>
      <c r="K14" s="366"/>
      <c r="L14" s="366"/>
      <c r="M14" s="366"/>
      <c r="N14" s="428">
        <v>1</v>
      </c>
      <c r="O14" s="353"/>
      <c r="P14" s="353"/>
      <c r="Q14" s="353"/>
      <c r="R14" s="428">
        <v>1</v>
      </c>
      <c r="S14" s="353"/>
      <c r="T14" s="353"/>
      <c r="U14" s="353"/>
    </row>
    <row r="15" spans="1:36" ht="21.75" customHeight="1" x14ac:dyDescent="0.3">
      <c r="A15" s="37">
        <v>7</v>
      </c>
      <c r="B15" s="627" t="s">
        <v>90</v>
      </c>
      <c r="C15" s="628"/>
      <c r="D15" s="399" t="s">
        <v>163</v>
      </c>
      <c r="E15" s="383" t="s">
        <v>993</v>
      </c>
      <c r="F15" s="428">
        <v>1</v>
      </c>
      <c r="G15" s="383" t="s">
        <v>994</v>
      </c>
      <c r="H15" s="383" t="s">
        <v>993</v>
      </c>
      <c r="I15" s="383" t="s">
        <v>994</v>
      </c>
      <c r="J15" s="428">
        <v>1</v>
      </c>
      <c r="K15" s="366"/>
      <c r="L15" s="366"/>
      <c r="M15" s="366"/>
      <c r="N15" s="428">
        <v>1</v>
      </c>
      <c r="O15" s="353"/>
      <c r="P15" s="353"/>
      <c r="Q15" s="353"/>
      <c r="R15" s="428">
        <v>1</v>
      </c>
      <c r="S15" s="353"/>
      <c r="T15" s="353"/>
      <c r="U15" s="353"/>
    </row>
    <row r="16" spans="1:36" ht="60.75" customHeight="1" x14ac:dyDescent="0.3">
      <c r="A16" s="79">
        <v>8</v>
      </c>
      <c r="B16" s="629" t="s">
        <v>242</v>
      </c>
      <c r="C16" s="630"/>
      <c r="D16" s="401" t="s">
        <v>180</v>
      </c>
      <c r="E16" s="395"/>
      <c r="F16" s="428">
        <v>0</v>
      </c>
      <c r="G16" s="383"/>
      <c r="H16" s="383"/>
      <c r="I16" s="383"/>
      <c r="J16" s="428">
        <v>0.5</v>
      </c>
      <c r="K16" s="383" t="s">
        <v>1230</v>
      </c>
      <c r="L16" s="431" t="s">
        <v>1231</v>
      </c>
      <c r="M16" s="364" t="s">
        <v>1234</v>
      </c>
      <c r="N16" s="428">
        <v>1</v>
      </c>
      <c r="O16" s="354" t="s">
        <v>1315</v>
      </c>
      <c r="P16" s="354" t="s">
        <v>1316</v>
      </c>
      <c r="Q16" s="354" t="s">
        <v>1317</v>
      </c>
      <c r="R16" s="428">
        <v>1</v>
      </c>
      <c r="S16" s="353"/>
      <c r="T16" s="353"/>
      <c r="U16" s="353"/>
    </row>
    <row r="17" spans="1:21" ht="61.5" customHeight="1" x14ac:dyDescent="0.3">
      <c r="A17" s="37">
        <v>9</v>
      </c>
      <c r="B17" s="629" t="s">
        <v>243</v>
      </c>
      <c r="C17" s="630"/>
      <c r="D17" s="401" t="s">
        <v>180</v>
      </c>
      <c r="E17" s="395"/>
      <c r="F17" s="428">
        <v>0</v>
      </c>
      <c r="G17" s="383"/>
      <c r="H17" s="383"/>
      <c r="I17" s="383"/>
      <c r="J17" s="428">
        <v>0.5</v>
      </c>
      <c r="K17" s="383" t="s">
        <v>243</v>
      </c>
      <c r="L17" s="383" t="s">
        <v>1232</v>
      </c>
      <c r="M17" s="364" t="s">
        <v>1235</v>
      </c>
      <c r="N17" s="428">
        <v>0.75</v>
      </c>
      <c r="O17" s="354" t="s">
        <v>243</v>
      </c>
      <c r="P17" s="354" t="s">
        <v>1232</v>
      </c>
      <c r="Q17" s="354" t="s">
        <v>1318</v>
      </c>
      <c r="R17" s="428">
        <v>1</v>
      </c>
      <c r="S17" s="383" t="s">
        <v>1500</v>
      </c>
      <c r="T17" s="472" t="s">
        <v>1501</v>
      </c>
      <c r="U17" s="354" t="s">
        <v>1318</v>
      </c>
    </row>
    <row r="18" spans="1:21" ht="37.5" customHeight="1" x14ac:dyDescent="0.3">
      <c r="A18" s="79">
        <v>10</v>
      </c>
      <c r="B18" s="625" t="s">
        <v>246</v>
      </c>
      <c r="C18" s="626"/>
      <c r="D18" s="401" t="s">
        <v>703</v>
      </c>
      <c r="E18" s="395"/>
      <c r="F18" s="428">
        <v>0</v>
      </c>
      <c r="G18" s="383"/>
      <c r="H18" s="383"/>
      <c r="I18" s="383"/>
      <c r="J18" s="428">
        <v>1</v>
      </c>
      <c r="K18" s="383" t="s">
        <v>246</v>
      </c>
      <c r="L18" s="431" t="s">
        <v>1233</v>
      </c>
      <c r="M18" s="364" t="s">
        <v>1236</v>
      </c>
      <c r="N18" s="428">
        <v>1</v>
      </c>
      <c r="O18" s="354"/>
      <c r="P18" s="354"/>
      <c r="Q18" s="353"/>
      <c r="R18" s="428">
        <v>1</v>
      </c>
      <c r="S18" s="364"/>
      <c r="T18" s="364"/>
      <c r="U18" s="364"/>
    </row>
    <row r="19" spans="1:21" ht="47.25" customHeight="1" x14ac:dyDescent="0.3">
      <c r="A19" s="37">
        <v>11</v>
      </c>
      <c r="B19" s="629" t="s">
        <v>91</v>
      </c>
      <c r="C19" s="630"/>
      <c r="D19" s="399" t="s">
        <v>163</v>
      </c>
      <c r="E19" s="395" t="s">
        <v>991</v>
      </c>
      <c r="F19" s="428">
        <v>1</v>
      </c>
      <c r="G19" s="383" t="s">
        <v>992</v>
      </c>
      <c r="H19" s="395" t="s">
        <v>991</v>
      </c>
      <c r="I19" s="383" t="s">
        <v>992</v>
      </c>
      <c r="J19" s="428">
        <v>1</v>
      </c>
      <c r="K19" s="366"/>
      <c r="L19" s="366"/>
      <c r="M19" s="366"/>
      <c r="N19" s="428">
        <v>1</v>
      </c>
      <c r="O19" s="353"/>
      <c r="P19" s="353"/>
      <c r="Q19" s="353"/>
      <c r="R19" s="428">
        <v>1</v>
      </c>
      <c r="S19" s="353"/>
      <c r="T19" s="353"/>
      <c r="U19" s="353"/>
    </row>
    <row r="20" spans="1:21" ht="36" customHeight="1" x14ac:dyDescent="0.3">
      <c r="A20" s="79">
        <v>12</v>
      </c>
      <c r="B20" s="621" t="s">
        <v>704</v>
      </c>
      <c r="C20" s="622"/>
      <c r="D20" s="401" t="s">
        <v>181</v>
      </c>
      <c r="E20" s="395"/>
      <c r="F20" s="428">
        <v>0</v>
      </c>
      <c r="G20" s="383" t="s">
        <v>990</v>
      </c>
      <c r="H20" s="383"/>
      <c r="I20" s="383" t="s">
        <v>990</v>
      </c>
      <c r="J20" s="428">
        <v>0.5</v>
      </c>
      <c r="K20" s="383" t="s">
        <v>990</v>
      </c>
      <c r="L20" s="369"/>
      <c r="M20" s="364" t="s">
        <v>1325</v>
      </c>
      <c r="N20" s="428">
        <v>0.75</v>
      </c>
      <c r="O20" s="383" t="s">
        <v>990</v>
      </c>
      <c r="P20" s="369"/>
      <c r="Q20" s="364" t="s">
        <v>1325</v>
      </c>
      <c r="R20" s="428">
        <v>1</v>
      </c>
      <c r="S20" s="472" t="s">
        <v>1502</v>
      </c>
      <c r="T20" s="383" t="s">
        <v>1503</v>
      </c>
      <c r="U20" s="383" t="s">
        <v>990</v>
      </c>
    </row>
    <row r="21" spans="1:21" ht="59.25" customHeight="1" x14ac:dyDescent="0.3">
      <c r="A21" s="37">
        <v>13</v>
      </c>
      <c r="B21" s="629" t="s">
        <v>705</v>
      </c>
      <c r="C21" s="630"/>
      <c r="D21" s="401" t="s">
        <v>181</v>
      </c>
      <c r="E21" s="395"/>
      <c r="F21" s="428">
        <v>0</v>
      </c>
      <c r="G21" s="383" t="s">
        <v>990</v>
      </c>
      <c r="H21" s="383"/>
      <c r="I21" s="383" t="s">
        <v>990</v>
      </c>
      <c r="J21" s="428">
        <v>0.5</v>
      </c>
      <c r="K21" s="383" t="s">
        <v>990</v>
      </c>
      <c r="L21" s="364"/>
      <c r="M21" s="364" t="s">
        <v>1325</v>
      </c>
      <c r="N21" s="428">
        <v>0.75</v>
      </c>
      <c r="O21" s="383" t="s">
        <v>990</v>
      </c>
      <c r="P21" s="364"/>
      <c r="Q21" s="364" t="s">
        <v>1325</v>
      </c>
      <c r="R21" s="428">
        <v>1</v>
      </c>
      <c r="S21" s="383" t="s">
        <v>1502</v>
      </c>
      <c r="T21" s="472" t="s">
        <v>1504</v>
      </c>
      <c r="U21" s="383" t="s">
        <v>990</v>
      </c>
    </row>
    <row r="22" spans="1:21" ht="57" customHeight="1" x14ac:dyDescent="0.3">
      <c r="A22" s="79">
        <v>14</v>
      </c>
      <c r="B22" s="625" t="s">
        <v>92</v>
      </c>
      <c r="C22" s="626"/>
      <c r="D22" s="400" t="s">
        <v>176</v>
      </c>
      <c r="E22" s="395"/>
      <c r="F22" s="428">
        <v>0</v>
      </c>
      <c r="G22" s="383"/>
      <c r="H22" s="383"/>
      <c r="I22" s="383"/>
      <c r="J22" s="428">
        <v>0</v>
      </c>
      <c r="K22" s="364"/>
      <c r="L22" s="364"/>
      <c r="M22" s="364"/>
      <c r="N22" s="428">
        <v>0</v>
      </c>
      <c r="O22" s="353"/>
      <c r="P22" s="353"/>
      <c r="Q22" s="353"/>
      <c r="R22" s="428">
        <v>1</v>
      </c>
      <c r="S22" s="477" t="s">
        <v>1505</v>
      </c>
      <c r="T22" s="472" t="s">
        <v>1506</v>
      </c>
      <c r="U22" s="472" t="s">
        <v>1506</v>
      </c>
    </row>
    <row r="23" spans="1:21" ht="49.5" customHeight="1" x14ac:dyDescent="0.3">
      <c r="A23" s="37">
        <v>15</v>
      </c>
      <c r="B23" s="619" t="s">
        <v>93</v>
      </c>
      <c r="C23" s="620"/>
      <c r="D23" s="398" t="s">
        <v>182</v>
      </c>
      <c r="E23" s="383" t="s">
        <v>988</v>
      </c>
      <c r="F23" s="428">
        <v>0.25</v>
      </c>
      <c r="G23" s="383" t="s">
        <v>989</v>
      </c>
      <c r="H23" s="383" t="s">
        <v>988</v>
      </c>
      <c r="I23" s="383" t="s">
        <v>989</v>
      </c>
      <c r="J23" s="428">
        <v>0.5</v>
      </c>
      <c r="K23" s="383" t="s">
        <v>989</v>
      </c>
      <c r="L23" s="383" t="s">
        <v>988</v>
      </c>
      <c r="M23" s="383" t="s">
        <v>989</v>
      </c>
      <c r="N23" s="428">
        <v>0.75</v>
      </c>
      <c r="O23" s="383" t="s">
        <v>989</v>
      </c>
      <c r="P23" s="383" t="s">
        <v>989</v>
      </c>
      <c r="Q23" s="354" t="s">
        <v>1319</v>
      </c>
      <c r="R23" s="428">
        <v>1</v>
      </c>
      <c r="S23" s="383" t="s">
        <v>989</v>
      </c>
      <c r="T23" s="383" t="s">
        <v>988</v>
      </c>
      <c r="U23" s="383" t="s">
        <v>989</v>
      </c>
    </row>
    <row r="24" spans="1:21" ht="50.25" customHeight="1" x14ac:dyDescent="0.3">
      <c r="A24" s="79">
        <v>16</v>
      </c>
      <c r="B24" s="619" t="s">
        <v>94</v>
      </c>
      <c r="C24" s="620"/>
      <c r="D24" s="398" t="s">
        <v>706</v>
      </c>
      <c r="E24" s="395"/>
      <c r="F24" s="428">
        <v>0</v>
      </c>
      <c r="G24" s="383"/>
      <c r="H24" s="383"/>
      <c r="I24" s="383"/>
      <c r="J24" s="428">
        <v>0</v>
      </c>
      <c r="K24" s="364"/>
      <c r="L24" s="364"/>
      <c r="M24" s="364"/>
      <c r="N24" s="428">
        <v>0</v>
      </c>
      <c r="O24" s="364"/>
      <c r="P24" s="364"/>
      <c r="Q24" s="364"/>
      <c r="R24" s="428">
        <v>1</v>
      </c>
      <c r="S24" s="472" t="s">
        <v>1507</v>
      </c>
      <c r="T24" s="472" t="s">
        <v>1507</v>
      </c>
      <c r="U24" s="364" t="s">
        <v>1508</v>
      </c>
    </row>
    <row r="25" spans="1:21" ht="62.25" customHeight="1" x14ac:dyDescent="0.3">
      <c r="A25" s="37">
        <v>17</v>
      </c>
      <c r="B25" s="619" t="s">
        <v>707</v>
      </c>
      <c r="C25" s="620"/>
      <c r="D25" s="398" t="s">
        <v>182</v>
      </c>
      <c r="E25" s="383" t="s">
        <v>986</v>
      </c>
      <c r="F25" s="428">
        <v>0.25</v>
      </c>
      <c r="G25" s="383" t="s">
        <v>987</v>
      </c>
      <c r="H25" s="383" t="s">
        <v>986</v>
      </c>
      <c r="I25" s="383" t="s">
        <v>987</v>
      </c>
      <c r="J25" s="428">
        <v>0.5</v>
      </c>
      <c r="K25" s="383" t="s">
        <v>987</v>
      </c>
      <c r="L25" s="383" t="s">
        <v>986</v>
      </c>
      <c r="M25" s="383" t="s">
        <v>987</v>
      </c>
      <c r="N25" s="428">
        <v>0.75</v>
      </c>
      <c r="O25" s="383" t="s">
        <v>987</v>
      </c>
      <c r="P25" s="383" t="s">
        <v>986</v>
      </c>
      <c r="Q25" s="364" t="s">
        <v>1320</v>
      </c>
      <c r="R25" s="428">
        <v>1</v>
      </c>
      <c r="S25" s="383" t="s">
        <v>987</v>
      </c>
      <c r="T25" s="383" t="s">
        <v>986</v>
      </c>
      <c r="U25" s="383" t="s">
        <v>987</v>
      </c>
    </row>
    <row r="26" spans="1:21" ht="57.75" customHeight="1" x14ac:dyDescent="0.3">
      <c r="A26" s="79">
        <v>18</v>
      </c>
      <c r="B26" s="619" t="s">
        <v>708</v>
      </c>
      <c r="C26" s="620"/>
      <c r="D26" s="398" t="s">
        <v>709</v>
      </c>
      <c r="E26" s="395"/>
      <c r="F26" s="428">
        <v>0</v>
      </c>
      <c r="G26" s="383"/>
      <c r="H26" s="383"/>
      <c r="I26" s="383"/>
      <c r="J26" s="428">
        <v>0</v>
      </c>
      <c r="K26" s="364"/>
      <c r="L26" s="364"/>
      <c r="M26" s="364"/>
      <c r="N26" s="428">
        <v>0</v>
      </c>
      <c r="O26" s="364"/>
      <c r="P26" s="364"/>
      <c r="Q26" s="364"/>
      <c r="R26" s="428">
        <v>1</v>
      </c>
      <c r="S26" s="383" t="s">
        <v>1509</v>
      </c>
      <c r="T26" s="383" t="s">
        <v>1509</v>
      </c>
      <c r="U26" s="364" t="s">
        <v>1510</v>
      </c>
    </row>
    <row r="27" spans="1:21" ht="42.75" customHeight="1" x14ac:dyDescent="0.3">
      <c r="A27" s="37">
        <v>19</v>
      </c>
      <c r="B27" s="619" t="s">
        <v>95</v>
      </c>
      <c r="C27" s="620"/>
      <c r="D27" s="398" t="s">
        <v>181</v>
      </c>
      <c r="E27" s="395" t="s">
        <v>984</v>
      </c>
      <c r="F27" s="428">
        <v>1</v>
      </c>
      <c r="G27" s="383" t="s">
        <v>985</v>
      </c>
      <c r="H27" s="383" t="s">
        <v>984</v>
      </c>
      <c r="I27" s="383" t="s">
        <v>985</v>
      </c>
      <c r="J27" s="428">
        <v>1</v>
      </c>
      <c r="K27" s="366"/>
      <c r="L27" s="366"/>
      <c r="M27" s="366"/>
      <c r="N27" s="428">
        <v>1</v>
      </c>
      <c r="O27" s="353"/>
      <c r="P27" s="353"/>
      <c r="Q27" s="353"/>
      <c r="R27" s="428">
        <v>1</v>
      </c>
      <c r="S27" s="364"/>
      <c r="T27" s="353"/>
      <c r="U27" s="364"/>
    </row>
    <row r="28" spans="1:21" ht="47.25" customHeight="1" x14ac:dyDescent="0.3">
      <c r="A28" s="79">
        <v>20</v>
      </c>
      <c r="B28" s="619" t="s">
        <v>710</v>
      </c>
      <c r="C28" s="620"/>
      <c r="D28" s="398" t="s">
        <v>711</v>
      </c>
      <c r="E28" s="395"/>
      <c r="F28" s="428"/>
      <c r="G28" s="383"/>
      <c r="H28" s="383"/>
      <c r="I28" s="383"/>
      <c r="J28" s="428">
        <v>0</v>
      </c>
      <c r="K28" s="364"/>
      <c r="L28" s="364"/>
      <c r="M28" s="364"/>
      <c r="N28" s="428">
        <v>0</v>
      </c>
      <c r="O28" s="364"/>
      <c r="P28" s="364"/>
      <c r="Q28" s="364"/>
      <c r="R28" s="428">
        <v>0</v>
      </c>
      <c r="S28" s="364"/>
      <c r="T28" s="364"/>
      <c r="U28" s="364"/>
    </row>
    <row r="29" spans="1:21" ht="54.75" customHeight="1" x14ac:dyDescent="0.3">
      <c r="A29" s="37">
        <v>21</v>
      </c>
      <c r="B29" s="619" t="s">
        <v>96</v>
      </c>
      <c r="C29" s="620"/>
      <c r="D29" s="398" t="s">
        <v>158</v>
      </c>
      <c r="E29" s="395"/>
      <c r="F29" s="428"/>
      <c r="G29" s="383"/>
      <c r="H29" s="383"/>
      <c r="I29" s="383"/>
      <c r="J29" s="428">
        <v>0</v>
      </c>
      <c r="K29" s="142"/>
      <c r="L29" s="143"/>
      <c r="M29" s="142"/>
      <c r="N29" s="428">
        <v>1</v>
      </c>
      <c r="O29" s="354" t="s">
        <v>1321</v>
      </c>
      <c r="P29" s="354" t="s">
        <v>1322</v>
      </c>
      <c r="Q29" s="354" t="s">
        <v>1323</v>
      </c>
      <c r="R29" s="428">
        <v>1</v>
      </c>
      <c r="S29" s="353"/>
      <c r="T29" s="353"/>
      <c r="U29" s="353"/>
    </row>
    <row r="30" spans="1:21" ht="84" customHeight="1" x14ac:dyDescent="0.3">
      <c r="A30" s="79">
        <v>22</v>
      </c>
      <c r="B30" s="619" t="s">
        <v>247</v>
      </c>
      <c r="C30" s="620"/>
      <c r="D30" s="398" t="s">
        <v>183</v>
      </c>
      <c r="E30" s="383" t="s">
        <v>982</v>
      </c>
      <c r="F30" s="428">
        <v>0.25</v>
      </c>
      <c r="G30" s="383" t="s">
        <v>983</v>
      </c>
      <c r="H30" s="383" t="s">
        <v>982</v>
      </c>
      <c r="I30" s="383" t="s">
        <v>983</v>
      </c>
      <c r="J30" s="428">
        <v>0.5</v>
      </c>
      <c r="K30" s="383" t="s">
        <v>983</v>
      </c>
      <c r="L30" s="383" t="s">
        <v>982</v>
      </c>
      <c r="M30" s="383" t="s">
        <v>983</v>
      </c>
      <c r="N30" s="428">
        <v>0.75</v>
      </c>
      <c r="O30" s="383" t="s">
        <v>983</v>
      </c>
      <c r="P30" s="383" t="s">
        <v>982</v>
      </c>
      <c r="Q30" s="354" t="s">
        <v>1324</v>
      </c>
      <c r="R30" s="428">
        <v>1</v>
      </c>
      <c r="S30" s="383" t="s">
        <v>983</v>
      </c>
      <c r="T30" s="383" t="s">
        <v>982</v>
      </c>
      <c r="U30" s="354" t="s">
        <v>1324</v>
      </c>
    </row>
    <row r="31" spans="1:21" ht="36.75" customHeight="1" x14ac:dyDescent="0.3">
      <c r="A31" s="37">
        <v>23</v>
      </c>
      <c r="B31" s="619" t="s">
        <v>248</v>
      </c>
      <c r="C31" s="620"/>
      <c r="D31" s="398" t="s">
        <v>164</v>
      </c>
      <c r="E31" s="395"/>
      <c r="F31" s="428">
        <v>0</v>
      </c>
      <c r="G31" s="383"/>
      <c r="H31" s="383"/>
      <c r="I31" s="383"/>
      <c r="J31" s="428">
        <v>0</v>
      </c>
      <c r="K31" s="366"/>
      <c r="L31" s="366"/>
      <c r="M31" s="366"/>
      <c r="N31" s="428">
        <v>0</v>
      </c>
      <c r="O31" s="341"/>
      <c r="P31" s="341"/>
      <c r="Q31" s="341"/>
      <c r="R31" s="428">
        <v>1</v>
      </c>
      <c r="S31" s="383" t="s">
        <v>1511</v>
      </c>
      <c r="T31" s="472" t="s">
        <v>1512</v>
      </c>
      <c r="U31" s="354" t="s">
        <v>1513</v>
      </c>
    </row>
    <row r="32" spans="1:21" ht="39.75" customHeight="1" x14ac:dyDescent="0.3">
      <c r="A32" s="79">
        <v>24</v>
      </c>
      <c r="B32" s="619" t="s">
        <v>97</v>
      </c>
      <c r="C32" s="620"/>
      <c r="D32" s="398" t="s">
        <v>164</v>
      </c>
      <c r="E32" s="359"/>
      <c r="F32" s="428">
        <v>0</v>
      </c>
      <c r="G32" s="383"/>
      <c r="H32" s="383"/>
      <c r="I32" s="383"/>
      <c r="J32" s="428">
        <v>0</v>
      </c>
      <c r="K32" s="366"/>
      <c r="L32" s="366"/>
      <c r="M32" s="366"/>
      <c r="N32" s="428">
        <v>0</v>
      </c>
      <c r="O32" s="340"/>
      <c r="P32" s="340"/>
      <c r="Q32" s="340"/>
      <c r="R32" s="428">
        <v>1</v>
      </c>
      <c r="S32" s="383" t="s">
        <v>1514</v>
      </c>
      <c r="T32" s="359" t="s">
        <v>1515</v>
      </c>
      <c r="U32" s="354" t="s">
        <v>1516</v>
      </c>
    </row>
    <row r="33" spans="1:21" ht="51" customHeight="1" x14ac:dyDescent="0.3">
      <c r="A33" s="37">
        <v>25</v>
      </c>
      <c r="B33" s="623" t="s">
        <v>712</v>
      </c>
      <c r="C33" s="624"/>
      <c r="D33" s="403" t="s">
        <v>175</v>
      </c>
      <c r="E33" s="395"/>
      <c r="F33" s="428">
        <v>0</v>
      </c>
      <c r="G33" s="383"/>
      <c r="H33" s="383"/>
      <c r="I33" s="383"/>
      <c r="J33" s="428">
        <v>1</v>
      </c>
      <c r="K33" s="383" t="s">
        <v>1237</v>
      </c>
      <c r="L33" s="431" t="s">
        <v>712</v>
      </c>
      <c r="M33" s="364" t="s">
        <v>1240</v>
      </c>
      <c r="N33" s="428">
        <v>1</v>
      </c>
      <c r="O33" s="364"/>
      <c r="P33" s="364"/>
      <c r="Q33" s="364"/>
      <c r="R33" s="428">
        <v>1</v>
      </c>
      <c r="S33" s="364"/>
      <c r="T33" s="364"/>
      <c r="U33" s="364"/>
    </row>
    <row r="34" spans="1:21" ht="67.5" customHeight="1" x14ac:dyDescent="0.3">
      <c r="A34" s="79">
        <v>26</v>
      </c>
      <c r="B34" s="623" t="s">
        <v>713</v>
      </c>
      <c r="C34" s="624"/>
      <c r="D34" s="403" t="s">
        <v>714</v>
      </c>
      <c r="E34" s="395"/>
      <c r="F34" s="428">
        <v>0</v>
      </c>
      <c r="G34" s="383"/>
      <c r="H34" s="383"/>
      <c r="I34" s="383"/>
      <c r="J34" s="428">
        <v>0.33</v>
      </c>
      <c r="K34" s="383" t="s">
        <v>1238</v>
      </c>
      <c r="L34" s="431" t="s">
        <v>1239</v>
      </c>
      <c r="M34" s="364" t="s">
        <v>1238</v>
      </c>
      <c r="N34" s="428">
        <v>0.33</v>
      </c>
      <c r="O34" s="353"/>
      <c r="P34" s="353"/>
      <c r="Q34" s="353"/>
      <c r="R34" s="428">
        <v>1</v>
      </c>
      <c r="S34" s="472" t="s">
        <v>1517</v>
      </c>
      <c r="T34" s="383" t="s">
        <v>1518</v>
      </c>
      <c r="U34" s="383" t="s">
        <v>1519</v>
      </c>
    </row>
    <row r="35" spans="1:21" ht="34.5" customHeight="1" x14ac:dyDescent="0.3">
      <c r="A35" s="37">
        <v>27</v>
      </c>
      <c r="B35" s="623" t="s">
        <v>715</v>
      </c>
      <c r="C35" s="624"/>
      <c r="D35" s="403" t="s">
        <v>179</v>
      </c>
      <c r="E35" s="395" t="s">
        <v>980</v>
      </c>
      <c r="F35" s="428">
        <v>1</v>
      </c>
      <c r="G35" s="383" t="s">
        <v>981</v>
      </c>
      <c r="H35" s="383" t="s">
        <v>980</v>
      </c>
      <c r="I35" s="383" t="s">
        <v>981</v>
      </c>
      <c r="J35" s="428">
        <v>1</v>
      </c>
      <c r="K35" s="366"/>
      <c r="L35" s="366"/>
      <c r="M35" s="366"/>
      <c r="N35" s="428">
        <v>1</v>
      </c>
      <c r="O35" s="353"/>
      <c r="P35" s="353"/>
      <c r="Q35" s="353"/>
      <c r="R35" s="428">
        <v>1</v>
      </c>
      <c r="S35" s="364"/>
      <c r="T35" s="364"/>
      <c r="U35" s="364"/>
    </row>
    <row r="36" spans="1:21" ht="48.75" customHeight="1" x14ac:dyDescent="0.3">
      <c r="A36" s="79">
        <v>28</v>
      </c>
      <c r="B36" s="562" t="s">
        <v>716</v>
      </c>
      <c r="C36" s="562"/>
      <c r="D36" s="403" t="s">
        <v>179</v>
      </c>
      <c r="E36" s="395" t="s">
        <v>978</v>
      </c>
      <c r="F36" s="428">
        <v>1</v>
      </c>
      <c r="G36" s="383" t="s">
        <v>979</v>
      </c>
      <c r="H36" s="383" t="s">
        <v>978</v>
      </c>
      <c r="I36" s="383" t="s">
        <v>979</v>
      </c>
      <c r="J36" s="428">
        <v>1</v>
      </c>
      <c r="K36" s="364"/>
      <c r="L36" s="364"/>
      <c r="M36" s="364"/>
      <c r="N36" s="428">
        <v>1</v>
      </c>
      <c r="O36" s="364"/>
      <c r="P36" s="364"/>
      <c r="Q36" s="364"/>
      <c r="R36" s="428">
        <v>1</v>
      </c>
      <c r="S36" s="364"/>
      <c r="T36" s="364"/>
      <c r="U36" s="364"/>
    </row>
    <row r="37" spans="1:21" ht="27.75" customHeight="1" x14ac:dyDescent="0.3">
      <c r="A37" s="37">
        <v>29</v>
      </c>
      <c r="B37" s="562" t="s">
        <v>717</v>
      </c>
      <c r="C37" s="562"/>
      <c r="D37" s="403" t="s">
        <v>179</v>
      </c>
      <c r="E37" s="395" t="s">
        <v>976</v>
      </c>
      <c r="F37" s="428">
        <v>1</v>
      </c>
      <c r="G37" s="383" t="s">
        <v>977</v>
      </c>
      <c r="H37" s="383" t="s">
        <v>976</v>
      </c>
      <c r="I37" s="383" t="s">
        <v>977</v>
      </c>
      <c r="J37" s="428">
        <v>1</v>
      </c>
      <c r="K37" s="364"/>
      <c r="L37" s="364"/>
      <c r="M37" s="364"/>
      <c r="N37" s="428">
        <v>1</v>
      </c>
      <c r="O37" s="364"/>
      <c r="P37" s="364"/>
      <c r="Q37" s="364"/>
      <c r="R37" s="428">
        <v>1</v>
      </c>
      <c r="S37" s="364"/>
      <c r="T37" s="364"/>
      <c r="U37" s="364"/>
    </row>
    <row r="38" spans="1:21" ht="39.75" customHeight="1" x14ac:dyDescent="0.3">
      <c r="A38" s="79">
        <v>30</v>
      </c>
      <c r="B38" s="562" t="s">
        <v>718</v>
      </c>
      <c r="C38" s="562"/>
      <c r="D38" s="403" t="s">
        <v>179</v>
      </c>
      <c r="E38" s="395" t="s">
        <v>974</v>
      </c>
      <c r="F38" s="428">
        <v>1</v>
      </c>
      <c r="G38" s="383" t="s">
        <v>975</v>
      </c>
      <c r="H38" s="383" t="s">
        <v>974</v>
      </c>
      <c r="I38" s="383" t="s">
        <v>975</v>
      </c>
      <c r="J38" s="428">
        <v>1</v>
      </c>
      <c r="K38" s="364"/>
      <c r="L38" s="364"/>
      <c r="M38" s="364"/>
      <c r="N38" s="428">
        <v>1</v>
      </c>
      <c r="O38" s="364"/>
      <c r="P38" s="364"/>
      <c r="Q38" s="364"/>
      <c r="R38" s="428">
        <v>1</v>
      </c>
      <c r="S38" s="353"/>
      <c r="T38" s="353"/>
      <c r="U38" s="353"/>
    </row>
    <row r="39" spans="1:21" ht="39.75" customHeight="1" x14ac:dyDescent="0.3">
      <c r="A39" s="37">
        <v>31</v>
      </c>
      <c r="B39" s="562" t="s">
        <v>719</v>
      </c>
      <c r="C39" s="562"/>
      <c r="D39" s="403" t="s">
        <v>179</v>
      </c>
      <c r="E39" s="395" t="s">
        <v>972</v>
      </c>
      <c r="F39" s="428">
        <v>1</v>
      </c>
      <c r="G39" s="383" t="s">
        <v>973</v>
      </c>
      <c r="H39" s="383" t="s">
        <v>972</v>
      </c>
      <c r="I39" s="383" t="s">
        <v>973</v>
      </c>
      <c r="J39" s="428">
        <v>1</v>
      </c>
      <c r="K39" s="366"/>
      <c r="L39" s="366"/>
      <c r="M39" s="364"/>
      <c r="N39" s="428">
        <v>1</v>
      </c>
      <c r="O39" s="353"/>
      <c r="P39" s="353"/>
      <c r="Q39" s="353"/>
      <c r="R39" s="428">
        <v>1</v>
      </c>
      <c r="S39" s="353"/>
      <c r="T39" s="353"/>
      <c r="U39" s="353"/>
    </row>
    <row r="40" spans="1:21" ht="31.5" customHeight="1" x14ac:dyDescent="0.3">
      <c r="A40" s="79">
        <v>32</v>
      </c>
      <c r="B40" s="560" t="s">
        <v>720</v>
      </c>
      <c r="C40" s="561"/>
      <c r="D40" s="403" t="s">
        <v>179</v>
      </c>
      <c r="E40" s="395"/>
      <c r="F40" s="428">
        <v>0</v>
      </c>
      <c r="G40" s="383"/>
      <c r="H40" s="383"/>
      <c r="I40" s="383"/>
      <c r="J40" s="428">
        <v>1</v>
      </c>
      <c r="K40" s="383" t="s">
        <v>1241</v>
      </c>
      <c r="L40" s="431" t="s">
        <v>720</v>
      </c>
      <c r="M40" s="383" t="s">
        <v>1241</v>
      </c>
      <c r="N40" s="428">
        <v>1</v>
      </c>
      <c r="O40" s="364"/>
      <c r="P40" s="364"/>
      <c r="Q40" s="364"/>
      <c r="R40" s="428">
        <v>1</v>
      </c>
      <c r="S40" s="353"/>
      <c r="T40" s="353"/>
      <c r="U40" s="353"/>
    </row>
    <row r="41" spans="1:21" ht="63.75" x14ac:dyDescent="0.3">
      <c r="A41" s="37">
        <v>33</v>
      </c>
      <c r="B41" s="560" t="s">
        <v>98</v>
      </c>
      <c r="C41" s="561"/>
      <c r="D41" s="395" t="s">
        <v>721</v>
      </c>
      <c r="E41" s="383" t="s">
        <v>970</v>
      </c>
      <c r="F41" s="428">
        <v>1</v>
      </c>
      <c r="G41" s="383" t="s">
        <v>971</v>
      </c>
      <c r="H41" s="383" t="s">
        <v>970</v>
      </c>
      <c r="I41" s="383" t="s">
        <v>971</v>
      </c>
      <c r="J41" s="428">
        <v>1</v>
      </c>
      <c r="K41" s="364"/>
      <c r="L41" s="364"/>
      <c r="M41" s="364"/>
      <c r="N41" s="428">
        <v>1</v>
      </c>
      <c r="O41" s="364"/>
      <c r="P41" s="364"/>
      <c r="Q41" s="364"/>
      <c r="R41" s="428">
        <v>1</v>
      </c>
      <c r="S41" s="353"/>
      <c r="T41" s="353"/>
      <c r="U41" s="353"/>
    </row>
    <row r="42" spans="1:21" ht="47.25" customHeight="1" x14ac:dyDescent="0.3">
      <c r="A42" s="79">
        <v>34</v>
      </c>
      <c r="B42" s="560" t="s">
        <v>722</v>
      </c>
      <c r="C42" s="561"/>
      <c r="D42" s="396" t="s">
        <v>176</v>
      </c>
      <c r="E42" s="395"/>
      <c r="F42" s="428">
        <v>0</v>
      </c>
      <c r="G42" s="383"/>
      <c r="H42" s="383"/>
      <c r="I42" s="383"/>
      <c r="J42" s="428">
        <v>0</v>
      </c>
      <c r="K42" s="366"/>
      <c r="L42" s="366"/>
      <c r="M42" s="366"/>
      <c r="N42" s="428">
        <v>1</v>
      </c>
      <c r="O42" s="354" t="s">
        <v>1326</v>
      </c>
      <c r="P42" s="354" t="s">
        <v>1327</v>
      </c>
      <c r="Q42" s="354" t="s">
        <v>1326</v>
      </c>
      <c r="R42" s="428">
        <v>1</v>
      </c>
      <c r="S42" s="353"/>
      <c r="T42" s="353"/>
      <c r="U42" s="353"/>
    </row>
    <row r="43" spans="1:21" ht="45" customHeight="1" x14ac:dyDescent="0.3">
      <c r="A43" s="37">
        <v>35</v>
      </c>
      <c r="B43" s="560" t="s">
        <v>723</v>
      </c>
      <c r="C43" s="561"/>
      <c r="D43" s="396" t="s">
        <v>724</v>
      </c>
      <c r="E43" s="395"/>
      <c r="F43" s="428">
        <v>0</v>
      </c>
      <c r="G43" s="383"/>
      <c r="H43" s="383"/>
      <c r="I43" s="383"/>
      <c r="J43" s="428">
        <v>0.34</v>
      </c>
      <c r="K43" s="383" t="s">
        <v>1242</v>
      </c>
      <c r="L43" s="383" t="s">
        <v>1243</v>
      </c>
      <c r="M43" s="383" t="s">
        <v>1242</v>
      </c>
      <c r="N43" s="428">
        <v>0.33</v>
      </c>
      <c r="O43" s="354" t="s">
        <v>1328</v>
      </c>
      <c r="P43" s="354" t="s">
        <v>1329</v>
      </c>
      <c r="Q43" s="354" t="s">
        <v>1329</v>
      </c>
      <c r="R43" s="428">
        <v>1</v>
      </c>
      <c r="S43" s="383" t="s">
        <v>1520</v>
      </c>
      <c r="T43" s="472" t="s">
        <v>1521</v>
      </c>
      <c r="U43" s="383" t="s">
        <v>1520</v>
      </c>
    </row>
    <row r="44" spans="1:21" ht="57" customHeight="1" x14ac:dyDescent="0.3">
      <c r="A44" s="79">
        <v>36</v>
      </c>
      <c r="B44" s="560" t="s">
        <v>99</v>
      </c>
      <c r="C44" s="561"/>
      <c r="D44" s="396" t="s">
        <v>183</v>
      </c>
      <c r="E44" s="395" t="s">
        <v>968</v>
      </c>
      <c r="F44" s="428">
        <v>0.25</v>
      </c>
      <c r="G44" s="383" t="s">
        <v>969</v>
      </c>
      <c r="H44" s="395" t="s">
        <v>968</v>
      </c>
      <c r="I44" s="383" t="s">
        <v>969</v>
      </c>
      <c r="J44" s="428">
        <v>0.75</v>
      </c>
      <c r="K44" s="383" t="s">
        <v>969</v>
      </c>
      <c r="L44" s="431" t="s">
        <v>968</v>
      </c>
      <c r="M44" s="383" t="s">
        <v>969</v>
      </c>
      <c r="N44" s="428">
        <v>0.75</v>
      </c>
      <c r="O44" s="354" t="s">
        <v>1330</v>
      </c>
      <c r="P44" s="354" t="s">
        <v>1331</v>
      </c>
      <c r="Q44" s="383" t="s">
        <v>969</v>
      </c>
      <c r="R44" s="428">
        <v>1</v>
      </c>
      <c r="S44" s="383" t="s">
        <v>969</v>
      </c>
      <c r="T44" s="472" t="s">
        <v>968</v>
      </c>
      <c r="U44" s="383" t="s">
        <v>969</v>
      </c>
    </row>
    <row r="45" spans="1:21" ht="42" customHeight="1" x14ac:dyDescent="0.3">
      <c r="A45" s="37">
        <v>37</v>
      </c>
      <c r="B45" s="560" t="s">
        <v>100</v>
      </c>
      <c r="C45" s="561"/>
      <c r="D45" s="396" t="s">
        <v>725</v>
      </c>
      <c r="E45" s="395" t="s">
        <v>966</v>
      </c>
      <c r="F45" s="428">
        <v>0.25</v>
      </c>
      <c r="G45" s="383" t="s">
        <v>967</v>
      </c>
      <c r="H45" s="395" t="s">
        <v>966</v>
      </c>
      <c r="I45" s="383" t="s">
        <v>967</v>
      </c>
      <c r="J45" s="428">
        <v>0.25</v>
      </c>
      <c r="K45" s="383" t="s">
        <v>967</v>
      </c>
      <c r="L45" s="431" t="s">
        <v>966</v>
      </c>
      <c r="M45" s="383" t="s">
        <v>967</v>
      </c>
      <c r="N45" s="428">
        <v>0.75</v>
      </c>
      <c r="O45" s="354" t="s">
        <v>1332</v>
      </c>
      <c r="P45" s="354" t="s">
        <v>1331</v>
      </c>
      <c r="Q45" s="383" t="s">
        <v>967</v>
      </c>
      <c r="R45" s="428">
        <v>1</v>
      </c>
      <c r="S45" s="383" t="s">
        <v>967</v>
      </c>
      <c r="T45" s="472" t="s">
        <v>966</v>
      </c>
      <c r="U45" s="383" t="s">
        <v>967</v>
      </c>
    </row>
    <row r="46" spans="1:21" ht="49.5" customHeight="1" x14ac:dyDescent="0.3">
      <c r="A46" s="79">
        <v>38</v>
      </c>
      <c r="B46" s="560" t="s">
        <v>101</v>
      </c>
      <c r="C46" s="561"/>
      <c r="D46" s="396" t="s">
        <v>183</v>
      </c>
      <c r="E46" s="395" t="s">
        <v>964</v>
      </c>
      <c r="F46" s="428">
        <v>1</v>
      </c>
      <c r="G46" s="383" t="s">
        <v>965</v>
      </c>
      <c r="H46" s="395" t="s">
        <v>964</v>
      </c>
      <c r="I46" s="383" t="s">
        <v>965</v>
      </c>
      <c r="J46" s="428">
        <v>1</v>
      </c>
      <c r="K46" s="366"/>
      <c r="L46" s="366"/>
      <c r="M46" s="366"/>
      <c r="N46" s="428">
        <v>1</v>
      </c>
      <c r="O46" s="365"/>
      <c r="P46" s="353"/>
      <c r="Q46" s="364"/>
      <c r="R46" s="428">
        <v>1</v>
      </c>
      <c r="S46" s="383" t="s">
        <v>965</v>
      </c>
      <c r="T46" s="472" t="s">
        <v>964</v>
      </c>
      <c r="U46" s="383" t="s">
        <v>965</v>
      </c>
    </row>
    <row r="47" spans="1:21" ht="48.75" customHeight="1" x14ac:dyDescent="0.3">
      <c r="A47" s="37">
        <v>39</v>
      </c>
      <c r="B47" s="560" t="s">
        <v>102</v>
      </c>
      <c r="C47" s="561"/>
      <c r="D47" s="396" t="s">
        <v>711</v>
      </c>
      <c r="E47" s="395"/>
      <c r="F47" s="428">
        <v>0</v>
      </c>
      <c r="G47" s="383"/>
      <c r="H47" s="383"/>
      <c r="I47" s="383"/>
      <c r="J47" s="428">
        <v>0</v>
      </c>
      <c r="K47" s="366"/>
      <c r="L47" s="366"/>
      <c r="M47" s="366"/>
      <c r="N47" s="428">
        <v>0</v>
      </c>
      <c r="O47" s="365"/>
      <c r="P47" s="353"/>
      <c r="Q47" s="364"/>
      <c r="R47" s="428">
        <v>1</v>
      </c>
      <c r="S47" s="383" t="s">
        <v>1522</v>
      </c>
      <c r="T47" s="472" t="s">
        <v>1523</v>
      </c>
      <c r="U47" s="472" t="s">
        <v>1523</v>
      </c>
    </row>
    <row r="48" spans="1:21" ht="42.75" customHeight="1" x14ac:dyDescent="0.3">
      <c r="A48" s="79">
        <v>40</v>
      </c>
      <c r="B48" s="560" t="s">
        <v>726</v>
      </c>
      <c r="C48" s="561"/>
      <c r="D48" s="396" t="s">
        <v>180</v>
      </c>
      <c r="E48" s="395"/>
      <c r="F48" s="428">
        <v>0</v>
      </c>
      <c r="G48" s="383"/>
      <c r="H48" s="383"/>
      <c r="I48" s="383"/>
      <c r="J48" s="428">
        <v>0</v>
      </c>
      <c r="K48" s="364"/>
      <c r="L48" s="366"/>
      <c r="M48" s="364"/>
      <c r="N48" s="428">
        <v>0.5</v>
      </c>
      <c r="O48" s="365" t="s">
        <v>1333</v>
      </c>
      <c r="P48" s="354" t="s">
        <v>1334</v>
      </c>
      <c r="Q48" s="353"/>
      <c r="R48" s="428">
        <v>1</v>
      </c>
      <c r="S48" s="383" t="s">
        <v>1524</v>
      </c>
      <c r="T48" s="472" t="s">
        <v>1525</v>
      </c>
      <c r="U48" s="472" t="s">
        <v>1525</v>
      </c>
    </row>
    <row r="49" spans="1:48" ht="24.75" customHeight="1" x14ac:dyDescent="0.3">
      <c r="A49" s="37">
        <v>41</v>
      </c>
      <c r="B49" s="560" t="s">
        <v>103</v>
      </c>
      <c r="C49" s="561"/>
      <c r="D49" s="396" t="s">
        <v>727</v>
      </c>
      <c r="E49" s="395"/>
      <c r="F49" s="428">
        <v>0</v>
      </c>
      <c r="G49" s="383"/>
      <c r="H49" s="383"/>
      <c r="I49" s="383"/>
      <c r="J49" s="428">
        <v>0.34</v>
      </c>
      <c r="K49" s="383" t="s">
        <v>1244</v>
      </c>
      <c r="L49" s="431" t="s">
        <v>1245</v>
      </c>
      <c r="M49" s="383" t="s">
        <v>1244</v>
      </c>
      <c r="N49" s="428">
        <v>0.33</v>
      </c>
      <c r="O49" s="354" t="s">
        <v>1335</v>
      </c>
      <c r="P49" s="354" t="s">
        <v>1336</v>
      </c>
      <c r="Q49" s="353"/>
      <c r="R49" s="428">
        <v>1</v>
      </c>
      <c r="S49" s="383" t="s">
        <v>1526</v>
      </c>
      <c r="T49" s="472" t="s">
        <v>1527</v>
      </c>
      <c r="U49" s="472" t="s">
        <v>1527</v>
      </c>
    </row>
    <row r="50" spans="1:48" ht="44.25" customHeight="1" x14ac:dyDescent="0.3">
      <c r="A50" s="79">
        <v>42</v>
      </c>
      <c r="B50" s="560" t="s">
        <v>104</v>
      </c>
      <c r="C50" s="561"/>
      <c r="D50" s="396" t="s">
        <v>183</v>
      </c>
      <c r="E50" s="395"/>
      <c r="F50" s="428">
        <v>0</v>
      </c>
      <c r="G50" s="383"/>
      <c r="H50" s="383"/>
      <c r="I50" s="383"/>
      <c r="J50" s="428">
        <v>0</v>
      </c>
      <c r="K50" s="383"/>
      <c r="L50" s="383"/>
      <c r="M50" s="383"/>
      <c r="N50" s="428">
        <v>0.75</v>
      </c>
      <c r="O50" s="354" t="s">
        <v>1337</v>
      </c>
      <c r="P50" s="354" t="s">
        <v>1337</v>
      </c>
      <c r="Q50" s="364"/>
      <c r="R50" s="428">
        <v>1</v>
      </c>
      <c r="S50" s="383" t="s">
        <v>1528</v>
      </c>
      <c r="T50" s="472" t="s">
        <v>1529</v>
      </c>
      <c r="U50" s="472" t="s">
        <v>1529</v>
      </c>
    </row>
    <row r="51" spans="1:48" ht="42.75" customHeight="1" x14ac:dyDescent="0.3">
      <c r="A51" s="395">
        <v>43</v>
      </c>
      <c r="B51" s="562" t="s">
        <v>105</v>
      </c>
      <c r="C51" s="562"/>
      <c r="D51" s="395" t="s">
        <v>728</v>
      </c>
      <c r="E51" s="395"/>
      <c r="F51" s="428">
        <v>0</v>
      </c>
      <c r="G51" s="383"/>
      <c r="H51" s="383"/>
      <c r="I51" s="383"/>
      <c r="J51" s="428">
        <v>0.5</v>
      </c>
      <c r="K51" s="431" t="s">
        <v>1246</v>
      </c>
      <c r="L51" s="383" t="s">
        <v>1247</v>
      </c>
      <c r="M51" s="431" t="s">
        <v>1246</v>
      </c>
      <c r="N51" s="428">
        <v>0.5</v>
      </c>
      <c r="O51" s="354" t="s">
        <v>1338</v>
      </c>
      <c r="P51" s="354" t="s">
        <v>1339</v>
      </c>
      <c r="Q51" s="353"/>
      <c r="R51" s="428">
        <v>1</v>
      </c>
      <c r="S51" s="383" t="s">
        <v>1530</v>
      </c>
      <c r="T51" s="472" t="s">
        <v>1531</v>
      </c>
      <c r="U51" s="472" t="s">
        <v>1531</v>
      </c>
    </row>
    <row r="52" spans="1:48" s="2" customFormat="1" ht="16.5" customHeight="1" thickBot="1" x14ac:dyDescent="0.35">
      <c r="A52" s="37"/>
      <c r="B52" s="37"/>
      <c r="C52" s="37"/>
      <c r="D52" s="37"/>
      <c r="E52" s="37"/>
      <c r="F52" s="90">
        <f>IFERROR(AVERAGE(F9:F51),"")</f>
        <v>0.39634146341463417</v>
      </c>
      <c r="G52" s="144"/>
      <c r="H52" s="144"/>
      <c r="I52" s="144"/>
      <c r="J52" s="145">
        <f>IFERROR(AVERAGE(J9:J51),"")</f>
        <v>0.55837209302325574</v>
      </c>
      <c r="K52" s="146"/>
      <c r="L52" s="146"/>
      <c r="M52" s="146"/>
      <c r="N52" s="145">
        <f>IFERROR(AVERAGE(N9:N51),"")</f>
        <v>0.69162790697674403</v>
      </c>
      <c r="O52" s="86"/>
      <c r="P52" s="86"/>
      <c r="Q52" s="86"/>
      <c r="R52" s="145">
        <f>IFERROR(AVERAGE(R9:R51),"")</f>
        <v>0.97674418604651159</v>
      </c>
      <c r="S52" s="86"/>
      <c r="T52" s="86"/>
      <c r="U52" s="86"/>
      <c r="V52" s="17"/>
      <c r="W52" s="17"/>
      <c r="X52" s="17"/>
      <c r="Y52" s="17"/>
      <c r="Z52" s="17"/>
      <c r="AA52" s="17"/>
      <c r="AB52" s="17"/>
      <c r="AC52" s="17"/>
      <c r="AD52" s="17"/>
      <c r="AE52" s="17"/>
      <c r="AF52" s="17"/>
      <c r="AG52" s="17"/>
      <c r="AH52" s="17"/>
      <c r="AI52" s="17"/>
      <c r="AJ52" s="17"/>
      <c r="AK52" s="1"/>
      <c r="AL52" s="1"/>
      <c r="AM52" s="1"/>
      <c r="AN52" s="1"/>
      <c r="AO52" s="1"/>
      <c r="AP52" s="1"/>
      <c r="AQ52" s="1"/>
      <c r="AR52" s="1"/>
      <c r="AS52" s="1"/>
      <c r="AT52" s="1"/>
      <c r="AU52" s="1"/>
      <c r="AV52" s="1"/>
    </row>
    <row r="53" spans="1:48" s="2" customFormat="1" ht="16.5" customHeight="1" x14ac:dyDescent="0.3">
      <c r="A53" s="37"/>
      <c r="B53" s="37"/>
      <c r="C53" s="37"/>
      <c r="D53" s="37"/>
      <c r="E53" s="37"/>
      <c r="F53" s="144"/>
      <c r="G53" s="144"/>
      <c r="H53" s="144"/>
      <c r="I53" s="144"/>
      <c r="J53" s="58"/>
      <c r="K53" s="58"/>
      <c r="L53" s="58"/>
      <c r="M53" s="58"/>
      <c r="N53" s="17"/>
      <c r="O53" s="17"/>
      <c r="P53" s="17"/>
      <c r="Q53" s="17"/>
      <c r="R53" s="17"/>
      <c r="S53" s="17"/>
      <c r="T53" s="58"/>
      <c r="U53" s="17"/>
      <c r="V53" s="17"/>
      <c r="W53" s="17"/>
      <c r="X53" s="17"/>
      <c r="Y53" s="17"/>
      <c r="Z53" s="17"/>
      <c r="AA53" s="17"/>
      <c r="AB53" s="17"/>
      <c r="AC53" s="17"/>
      <c r="AD53" s="17"/>
      <c r="AE53" s="17"/>
      <c r="AF53" s="17"/>
      <c r="AG53" s="17"/>
      <c r="AH53" s="17"/>
      <c r="AI53" s="17"/>
      <c r="AJ53" s="17"/>
      <c r="AK53" s="1"/>
      <c r="AL53" s="1"/>
      <c r="AM53" s="1"/>
      <c r="AN53" s="1"/>
      <c r="AO53" s="1"/>
      <c r="AP53" s="1"/>
      <c r="AQ53" s="1"/>
      <c r="AR53" s="1"/>
      <c r="AS53" s="1"/>
      <c r="AT53" s="1"/>
      <c r="AU53" s="1"/>
      <c r="AV53" s="1"/>
    </row>
    <row r="54" spans="1:48" s="2" customFormat="1" ht="16.5" hidden="1" customHeight="1" thickBot="1" x14ac:dyDescent="0.35">
      <c r="A54" s="86"/>
      <c r="B54" s="86"/>
      <c r="C54" s="86"/>
      <c r="D54" s="37"/>
      <c r="E54" s="37"/>
      <c r="F54" s="146"/>
      <c r="G54" s="146"/>
      <c r="H54" s="146"/>
      <c r="I54" s="146"/>
      <c r="J54" s="58"/>
      <c r="K54" s="58"/>
      <c r="L54" s="58"/>
      <c r="M54" s="58"/>
      <c r="N54" s="17"/>
      <c r="O54" s="17"/>
      <c r="P54" s="17"/>
      <c r="Q54" s="17"/>
      <c r="R54" s="17"/>
      <c r="S54" s="17"/>
      <c r="T54" s="58"/>
      <c r="U54" s="17"/>
      <c r="V54" s="17"/>
      <c r="W54" s="17"/>
      <c r="X54" s="17"/>
      <c r="Y54" s="17"/>
      <c r="Z54" s="17"/>
      <c r="AA54" s="17"/>
      <c r="AB54" s="17"/>
      <c r="AC54" s="17"/>
      <c r="AD54" s="17"/>
      <c r="AE54" s="17"/>
      <c r="AF54" s="17"/>
      <c r="AG54" s="17"/>
      <c r="AH54" s="17"/>
      <c r="AI54" s="17"/>
      <c r="AJ54" s="17"/>
      <c r="AK54" s="1"/>
      <c r="AL54" s="1"/>
      <c r="AM54" s="1"/>
      <c r="AN54" s="1"/>
      <c r="AO54" s="1"/>
      <c r="AP54" s="1"/>
      <c r="AQ54" s="1"/>
      <c r="AR54" s="1"/>
      <c r="AS54" s="1"/>
      <c r="AT54" s="1"/>
      <c r="AU54" s="1"/>
      <c r="AV54" s="1"/>
    </row>
    <row r="55" spans="1:48" s="2" customFormat="1" ht="28.5" hidden="1" customHeight="1" thickBot="1" x14ac:dyDescent="0.35">
      <c r="A55" s="86"/>
      <c r="B55" s="86"/>
      <c r="C55" s="106" t="s">
        <v>908</v>
      </c>
      <c r="D55" s="106" t="s">
        <v>221</v>
      </c>
      <c r="E55" s="106" t="s">
        <v>222</v>
      </c>
      <c r="F55" s="122" t="s">
        <v>191</v>
      </c>
      <c r="G55" s="146"/>
      <c r="H55" s="146"/>
      <c r="I55" s="146"/>
      <c r="J55" s="58"/>
      <c r="K55" s="58"/>
      <c r="L55" s="58"/>
      <c r="M55" s="58"/>
      <c r="N55" s="17"/>
      <c r="O55" s="17"/>
      <c r="P55" s="17"/>
      <c r="Q55" s="17"/>
      <c r="R55" s="17"/>
      <c r="S55" s="17"/>
      <c r="T55" s="58"/>
      <c r="U55" s="17"/>
      <c r="V55" s="17"/>
      <c r="W55" s="17"/>
      <c r="X55" s="17"/>
      <c r="Y55" s="17"/>
      <c r="Z55" s="17"/>
      <c r="AA55" s="17"/>
      <c r="AB55" s="17"/>
      <c r="AC55" s="17"/>
      <c r="AD55" s="17"/>
      <c r="AE55" s="17"/>
      <c r="AF55" s="17"/>
      <c r="AG55" s="17"/>
      <c r="AH55" s="17"/>
      <c r="AI55" s="17"/>
      <c r="AJ55" s="17"/>
      <c r="AK55" s="1"/>
      <c r="AL55" s="1"/>
      <c r="AM55" s="1"/>
      <c r="AN55" s="1"/>
      <c r="AO55" s="1"/>
      <c r="AP55" s="1"/>
      <c r="AQ55" s="1"/>
      <c r="AR55" s="1"/>
      <c r="AS55" s="1"/>
      <c r="AT55" s="1"/>
      <c r="AU55" s="1"/>
      <c r="AV55" s="1"/>
    </row>
    <row r="56" spans="1:48" s="2" customFormat="1" ht="37.5" hidden="1" customHeight="1" thickTop="1" thickBot="1" x14ac:dyDescent="0.35">
      <c r="A56" s="86"/>
      <c r="B56" s="414">
        <v>1</v>
      </c>
      <c r="C56" s="111">
        <f>SUM(B56-D56)</f>
        <v>0.60365853658536583</v>
      </c>
      <c r="D56" s="111">
        <f>SUM(F52)</f>
        <v>0.39634146341463417</v>
      </c>
      <c r="E56" s="111">
        <f>SUM(J52)</f>
        <v>0.55837209302325574</v>
      </c>
      <c r="F56" s="121">
        <v>0.76</v>
      </c>
      <c r="G56" s="146"/>
      <c r="H56" s="146"/>
      <c r="I56" s="146"/>
      <c r="J56" s="58"/>
      <c r="K56" s="58"/>
      <c r="L56" s="58"/>
      <c r="M56" s="58"/>
      <c r="N56" s="17"/>
      <c r="O56" s="17"/>
      <c r="P56" s="17"/>
      <c r="Q56" s="17"/>
      <c r="R56" s="17"/>
      <c r="S56" s="17"/>
      <c r="T56" s="58"/>
      <c r="U56" s="17"/>
      <c r="V56" s="17"/>
      <c r="W56" s="17"/>
      <c r="X56" s="17"/>
      <c r="Y56" s="17"/>
      <c r="Z56" s="17"/>
      <c r="AA56" s="17"/>
      <c r="AB56" s="17"/>
      <c r="AC56" s="17"/>
      <c r="AD56" s="17"/>
      <c r="AE56" s="17"/>
      <c r="AF56" s="17"/>
      <c r="AG56" s="17"/>
      <c r="AH56" s="17"/>
      <c r="AI56" s="17"/>
      <c r="AJ56" s="17"/>
      <c r="AK56" s="1"/>
      <c r="AL56" s="1"/>
      <c r="AM56" s="1"/>
      <c r="AN56" s="1"/>
      <c r="AO56" s="1"/>
      <c r="AP56" s="1"/>
      <c r="AQ56" s="1"/>
      <c r="AR56" s="1"/>
      <c r="AS56" s="1"/>
      <c r="AT56" s="1"/>
      <c r="AU56" s="1"/>
      <c r="AV56" s="1"/>
    </row>
  </sheetData>
  <sheetProtection formatColumns="0" formatRows="0" autoFilter="0"/>
  <mergeCells count="59">
    <mergeCell ref="B25:C25"/>
    <mergeCell ref="B26:C26"/>
    <mergeCell ref="B42:C42"/>
    <mergeCell ref="B43:C43"/>
    <mergeCell ref="B27:C27"/>
    <mergeCell ref="B28:C28"/>
    <mergeCell ref="B29:C29"/>
    <mergeCell ref="B51:C51"/>
    <mergeCell ref="B35:C35"/>
    <mergeCell ref="B30:C30"/>
    <mergeCell ref="B31:C31"/>
    <mergeCell ref="B32:C32"/>
    <mergeCell ref="B34:C34"/>
    <mergeCell ref="B45:C45"/>
    <mergeCell ref="B46:C46"/>
    <mergeCell ref="B47:C47"/>
    <mergeCell ref="B48:C48"/>
    <mergeCell ref="B39:C39"/>
    <mergeCell ref="B49:C49"/>
    <mergeCell ref="B50:C50"/>
    <mergeCell ref="B44:C44"/>
    <mergeCell ref="B10:C10"/>
    <mergeCell ref="B11:C11"/>
    <mergeCell ref="B12:C12"/>
    <mergeCell ref="B15:C15"/>
    <mergeCell ref="B16:C16"/>
    <mergeCell ref="B23:C23"/>
    <mergeCell ref="B13:C13"/>
    <mergeCell ref="B33:C33"/>
    <mergeCell ref="B40:C40"/>
    <mergeCell ref="B41:C41"/>
    <mergeCell ref="B36:C36"/>
    <mergeCell ref="B37:C37"/>
    <mergeCell ref="B38:C38"/>
    <mergeCell ref="B22:C22"/>
    <mergeCell ref="B14:C14"/>
    <mergeCell ref="B17:C17"/>
    <mergeCell ref="B18:C18"/>
    <mergeCell ref="B19:C19"/>
    <mergeCell ref="B20:C20"/>
    <mergeCell ref="B21:C21"/>
    <mergeCell ref="B24:C24"/>
    <mergeCell ref="E1:U2"/>
    <mergeCell ref="E3:U4"/>
    <mergeCell ref="A6:E6"/>
    <mergeCell ref="F6:I6"/>
    <mergeCell ref="J6:M6"/>
    <mergeCell ref="N6:Q6"/>
    <mergeCell ref="R6:U6"/>
    <mergeCell ref="A1:D4"/>
    <mergeCell ref="R7:T7"/>
    <mergeCell ref="B9:C9"/>
    <mergeCell ref="A7:A8"/>
    <mergeCell ref="B7:C8"/>
    <mergeCell ref="E7:E8"/>
    <mergeCell ref="D7:D8"/>
    <mergeCell ref="F7:H7"/>
    <mergeCell ref="J7:L7"/>
    <mergeCell ref="N7:P7"/>
  </mergeCells>
  <conditionalFormatting sqref="F9">
    <cfRule type="cellIs" dxfId="358" priority="13" operator="equal">
      <formula>1</formula>
    </cfRule>
    <cfRule type="cellIs" dxfId="357" priority="14" operator="between">
      <formula>0.31</formula>
      <formula>0.9</formula>
    </cfRule>
    <cfRule type="cellIs" dxfId="356" priority="15" operator="between">
      <formula>0</formula>
      <formula>0.3</formula>
    </cfRule>
  </conditionalFormatting>
  <conditionalFormatting sqref="F10:F51">
    <cfRule type="cellIs" dxfId="355" priority="10" operator="equal">
      <formula>1</formula>
    </cfRule>
    <cfRule type="cellIs" dxfId="354" priority="11" operator="between">
      <formula>0.31</formula>
      <formula>0.9</formula>
    </cfRule>
    <cfRule type="cellIs" dxfId="353" priority="12" operator="between">
      <formula>0</formula>
      <formula>0.3</formula>
    </cfRule>
  </conditionalFormatting>
  <conditionalFormatting sqref="J9:J51">
    <cfRule type="cellIs" dxfId="352" priority="7" operator="equal">
      <formula>1</formula>
    </cfRule>
    <cfRule type="cellIs" dxfId="351" priority="8" operator="between">
      <formula>0.31</formula>
      <formula>0.9</formula>
    </cfRule>
    <cfRule type="cellIs" dxfId="350" priority="9" operator="between">
      <formula>0</formula>
      <formula>0.3</formula>
    </cfRule>
  </conditionalFormatting>
  <conditionalFormatting sqref="N9:N51">
    <cfRule type="cellIs" dxfId="349" priority="4" operator="equal">
      <formula>1</formula>
    </cfRule>
    <cfRule type="cellIs" dxfId="348" priority="5" operator="between">
      <formula>0.31</formula>
      <formula>0.9</formula>
    </cfRule>
    <cfRule type="cellIs" dxfId="347" priority="6" operator="between">
      <formula>0</formula>
      <formula>0.3</formula>
    </cfRule>
  </conditionalFormatting>
  <conditionalFormatting sqref="R9:R51">
    <cfRule type="cellIs" dxfId="346" priority="1" operator="equal">
      <formula>1</formula>
    </cfRule>
    <cfRule type="cellIs" dxfId="345" priority="2" operator="between">
      <formula>0.31</formula>
      <formula>0.9</formula>
    </cfRule>
    <cfRule type="cellIs" dxfId="344" priority="3" operator="between">
      <formula>0</formula>
      <formula>0.3</formula>
    </cfRule>
  </conditionalFormatting>
  <pageMargins left="0.70866141732283472" right="0.70866141732283472" top="0.74803149606299213" bottom="0.74803149606299213" header="0.31496062992125984" footer="0.31496062992125984"/>
  <pageSetup scale="7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V53"/>
  <sheetViews>
    <sheetView topLeftCell="H1" zoomScale="78" zoomScaleNormal="78" workbookViewId="0">
      <selection activeCell="P46" sqref="P45:P46"/>
    </sheetView>
  </sheetViews>
  <sheetFormatPr baseColWidth="10" defaultColWidth="0" defaultRowHeight="0" customHeight="1" zeroHeight="1" x14ac:dyDescent="0.3"/>
  <cols>
    <col min="1" max="1" width="4" style="2" bestFit="1" customWidth="1"/>
    <col min="2" max="2" width="18.28515625" style="2" customWidth="1"/>
    <col min="3" max="3" width="17.7109375" style="2" customWidth="1"/>
    <col min="4" max="4" width="15.28515625" style="2" customWidth="1"/>
    <col min="5" max="5" width="20.5703125" style="58" customWidth="1"/>
    <col min="6" max="6" width="8.5703125" style="58" customWidth="1"/>
    <col min="7" max="7" width="22" style="58" customWidth="1"/>
    <col min="8" max="8" width="17" style="58" customWidth="1"/>
    <col min="9" max="9" width="23.85546875" style="58" customWidth="1"/>
    <col min="10" max="10" width="8.5703125" style="17" customWidth="1"/>
    <col min="11" max="11" width="27.85546875" style="17" customWidth="1"/>
    <col min="12" max="12" width="23.7109375" style="17" customWidth="1"/>
    <col min="13" max="13" width="33.7109375" style="17" customWidth="1"/>
    <col min="14" max="14" width="8.5703125" style="17" customWidth="1"/>
    <col min="15" max="15" width="27.85546875" style="17" customWidth="1"/>
    <col min="16" max="16" width="23.7109375" style="17" customWidth="1"/>
    <col min="17" max="17" width="33.7109375" style="17" customWidth="1"/>
    <col min="18" max="18" width="8.5703125" style="17" customWidth="1"/>
    <col min="19" max="19" width="27.85546875" style="17" customWidth="1"/>
    <col min="20" max="20" width="23.7109375" style="17" customWidth="1"/>
    <col min="21" max="21" width="33.7109375" style="17" customWidth="1"/>
    <col min="22" max="22" width="11.42578125" style="17" customWidth="1"/>
    <col min="23" max="36" width="11.42578125" style="17" hidden="1" customWidth="1"/>
    <col min="37" max="16384" width="11.42578125" style="1" hidden="1"/>
  </cols>
  <sheetData>
    <row r="1" spans="1:36" ht="21" customHeight="1" x14ac:dyDescent="0.3">
      <c r="A1" s="573"/>
      <c r="B1" s="574"/>
      <c r="C1" s="574"/>
      <c r="D1" s="575"/>
      <c r="E1" s="593" t="s">
        <v>38</v>
      </c>
      <c r="F1" s="593"/>
      <c r="G1" s="593"/>
      <c r="H1" s="593"/>
      <c r="I1" s="593"/>
      <c r="J1" s="593"/>
      <c r="K1" s="593"/>
      <c r="L1" s="593"/>
      <c r="M1" s="593"/>
      <c r="N1" s="593"/>
      <c r="O1" s="593"/>
      <c r="P1" s="593"/>
      <c r="Q1" s="593"/>
      <c r="R1" s="593"/>
      <c r="S1" s="593"/>
      <c r="T1" s="593"/>
      <c r="U1" s="593"/>
      <c r="V1" s="10"/>
      <c r="W1" s="10"/>
      <c r="X1" s="10"/>
      <c r="Y1" s="10"/>
      <c r="Z1" s="10"/>
      <c r="AA1" s="10"/>
      <c r="AB1" s="10"/>
      <c r="AC1" s="10"/>
      <c r="AD1" s="10"/>
      <c r="AE1" s="10"/>
      <c r="AF1" s="10"/>
      <c r="AG1" s="10"/>
      <c r="AH1" s="10"/>
      <c r="AI1" s="10"/>
      <c r="AJ1" s="10"/>
    </row>
    <row r="2" spans="1:36" ht="18" customHeight="1" x14ac:dyDescent="0.3">
      <c r="A2" s="576"/>
      <c r="B2" s="577"/>
      <c r="C2" s="577"/>
      <c r="D2" s="578"/>
      <c r="E2" s="593"/>
      <c r="F2" s="593"/>
      <c r="G2" s="593"/>
      <c r="H2" s="593"/>
      <c r="I2" s="593"/>
      <c r="J2" s="593"/>
      <c r="K2" s="593"/>
      <c r="L2" s="593"/>
      <c r="M2" s="593"/>
      <c r="N2" s="593"/>
      <c r="O2" s="593"/>
      <c r="P2" s="593"/>
      <c r="Q2" s="593"/>
      <c r="R2" s="593"/>
      <c r="S2" s="593"/>
      <c r="T2" s="593"/>
      <c r="U2" s="593"/>
      <c r="V2" s="10"/>
      <c r="W2" s="10"/>
      <c r="X2" s="10"/>
      <c r="Y2" s="10"/>
      <c r="Z2" s="10"/>
      <c r="AA2" s="10"/>
      <c r="AB2" s="10"/>
      <c r="AC2" s="10"/>
      <c r="AD2" s="10"/>
      <c r="AE2" s="10"/>
      <c r="AF2" s="10"/>
      <c r="AG2" s="10"/>
      <c r="AH2" s="10"/>
      <c r="AI2" s="10"/>
      <c r="AJ2" s="10"/>
    </row>
    <row r="3" spans="1:36" ht="23.25" customHeight="1" x14ac:dyDescent="0.3">
      <c r="A3" s="576"/>
      <c r="B3" s="577"/>
      <c r="C3" s="577"/>
      <c r="D3" s="578"/>
      <c r="E3" s="593" t="s">
        <v>57</v>
      </c>
      <c r="F3" s="593"/>
      <c r="G3" s="593"/>
      <c r="H3" s="593"/>
      <c r="I3" s="593"/>
      <c r="J3" s="593"/>
      <c r="K3" s="593"/>
      <c r="L3" s="593"/>
      <c r="M3" s="593"/>
      <c r="N3" s="593"/>
      <c r="O3" s="593"/>
      <c r="P3" s="593"/>
      <c r="Q3" s="593"/>
      <c r="R3" s="593"/>
      <c r="S3" s="593"/>
      <c r="T3" s="593"/>
      <c r="U3" s="593"/>
      <c r="V3" s="10"/>
      <c r="W3" s="10"/>
      <c r="X3" s="10"/>
      <c r="Y3" s="10"/>
      <c r="Z3" s="10"/>
      <c r="AA3" s="10"/>
      <c r="AB3" s="10"/>
      <c r="AC3" s="10"/>
      <c r="AD3" s="10"/>
      <c r="AE3" s="10"/>
      <c r="AF3" s="10"/>
      <c r="AG3" s="10"/>
      <c r="AH3" s="10"/>
      <c r="AI3" s="10"/>
      <c r="AJ3" s="10"/>
    </row>
    <row r="4" spans="1:36" ht="23.25" customHeight="1" x14ac:dyDescent="0.3">
      <c r="A4" s="579"/>
      <c r="B4" s="580"/>
      <c r="C4" s="580"/>
      <c r="D4" s="581"/>
      <c r="E4" s="593"/>
      <c r="F4" s="593"/>
      <c r="G4" s="593"/>
      <c r="H4" s="593"/>
      <c r="I4" s="593"/>
      <c r="J4" s="593"/>
      <c r="K4" s="593"/>
      <c r="L4" s="593"/>
      <c r="M4" s="593"/>
      <c r="N4" s="593"/>
      <c r="O4" s="593"/>
      <c r="P4" s="593"/>
      <c r="Q4" s="593"/>
      <c r="R4" s="593"/>
      <c r="S4" s="593"/>
      <c r="T4" s="593"/>
      <c r="U4" s="593"/>
      <c r="V4" s="10"/>
      <c r="W4" s="10"/>
      <c r="X4" s="10"/>
      <c r="Y4" s="10"/>
      <c r="Z4" s="10"/>
      <c r="AA4" s="10"/>
      <c r="AB4" s="10"/>
      <c r="AC4" s="10"/>
      <c r="AD4" s="10"/>
      <c r="AE4" s="10"/>
      <c r="AF4" s="10"/>
      <c r="AG4" s="10"/>
      <c r="AH4" s="10"/>
      <c r="AI4" s="10"/>
      <c r="AJ4" s="10"/>
    </row>
    <row r="5" spans="1:36" ht="16.5" hidden="1" x14ac:dyDescent="0.3">
      <c r="A5" s="11"/>
      <c r="B5" s="11"/>
      <c r="C5" s="11"/>
      <c r="D5" s="11"/>
      <c r="E5" s="56"/>
      <c r="F5" s="56"/>
      <c r="G5" s="56"/>
      <c r="H5" s="56"/>
      <c r="I5" s="56"/>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row>
    <row r="6" spans="1:36" ht="15.75" customHeight="1" x14ac:dyDescent="0.3">
      <c r="A6" s="602"/>
      <c r="B6" s="602"/>
      <c r="C6" s="602"/>
      <c r="D6" s="602"/>
      <c r="E6" s="602"/>
      <c r="F6" s="645" t="s">
        <v>51</v>
      </c>
      <c r="G6" s="645"/>
      <c r="H6" s="645"/>
      <c r="I6" s="645"/>
      <c r="J6" s="572" t="s">
        <v>52</v>
      </c>
      <c r="K6" s="572"/>
      <c r="L6" s="572"/>
      <c r="M6" s="572"/>
      <c r="N6" s="572" t="s">
        <v>54</v>
      </c>
      <c r="O6" s="572"/>
      <c r="P6" s="572"/>
      <c r="Q6" s="572"/>
      <c r="R6" s="572" t="s">
        <v>53</v>
      </c>
      <c r="S6" s="572"/>
      <c r="T6" s="572"/>
      <c r="U6" s="572"/>
      <c r="V6" s="10"/>
      <c r="W6" s="10"/>
      <c r="X6" s="10"/>
      <c r="Y6" s="10"/>
      <c r="Z6" s="10"/>
      <c r="AA6" s="10"/>
      <c r="AB6" s="10"/>
      <c r="AC6" s="10"/>
      <c r="AD6" s="10"/>
      <c r="AE6" s="10"/>
      <c r="AF6" s="10"/>
      <c r="AG6" s="10"/>
      <c r="AH6" s="10"/>
      <c r="AI6" s="10"/>
      <c r="AJ6" s="10"/>
    </row>
    <row r="7" spans="1:36" s="49" customFormat="1" ht="36.75" customHeight="1" x14ac:dyDescent="0.2">
      <c r="A7" s="640" t="s">
        <v>17</v>
      </c>
      <c r="B7" s="641" t="s">
        <v>37</v>
      </c>
      <c r="C7" s="641"/>
      <c r="D7" s="643" t="s">
        <v>166</v>
      </c>
      <c r="E7" s="641" t="s">
        <v>32</v>
      </c>
      <c r="F7" s="642" t="s">
        <v>59</v>
      </c>
      <c r="G7" s="642"/>
      <c r="H7" s="642"/>
      <c r="I7" s="59" t="s">
        <v>60</v>
      </c>
      <c r="J7" s="636" t="s">
        <v>59</v>
      </c>
      <c r="K7" s="636"/>
      <c r="L7" s="636"/>
      <c r="M7" s="51" t="s">
        <v>60</v>
      </c>
      <c r="N7" s="636" t="s">
        <v>59</v>
      </c>
      <c r="O7" s="636"/>
      <c r="P7" s="636"/>
      <c r="Q7" s="51" t="s">
        <v>60</v>
      </c>
      <c r="R7" s="637" t="s">
        <v>58</v>
      </c>
      <c r="S7" s="638"/>
      <c r="T7" s="639"/>
      <c r="U7" s="51" t="s">
        <v>61</v>
      </c>
      <c r="V7" s="48"/>
      <c r="W7" s="48"/>
      <c r="X7" s="48"/>
      <c r="Y7" s="48"/>
      <c r="Z7" s="48"/>
      <c r="AA7" s="48"/>
      <c r="AB7" s="48"/>
      <c r="AC7" s="48"/>
      <c r="AD7" s="48"/>
      <c r="AE7" s="48"/>
      <c r="AF7" s="48"/>
      <c r="AG7" s="48"/>
      <c r="AH7" s="48"/>
      <c r="AI7" s="48"/>
      <c r="AJ7" s="48"/>
    </row>
    <row r="8" spans="1:36" s="49" customFormat="1" ht="51.75" customHeight="1" x14ac:dyDescent="0.25">
      <c r="A8" s="640"/>
      <c r="B8" s="641"/>
      <c r="C8" s="641"/>
      <c r="D8" s="644"/>
      <c r="E8" s="641"/>
      <c r="F8" s="60" t="s">
        <v>33</v>
      </c>
      <c r="G8" s="60" t="s">
        <v>34</v>
      </c>
      <c r="H8" s="60" t="s">
        <v>35</v>
      </c>
      <c r="I8" s="61" t="s">
        <v>36</v>
      </c>
      <c r="J8" s="52" t="s">
        <v>33</v>
      </c>
      <c r="K8" s="52" t="s">
        <v>34</v>
      </c>
      <c r="L8" s="52" t="s">
        <v>35</v>
      </c>
      <c r="M8" s="53" t="s">
        <v>36</v>
      </c>
      <c r="N8" s="52" t="s">
        <v>33</v>
      </c>
      <c r="O8" s="52" t="s">
        <v>34</v>
      </c>
      <c r="P8" s="52" t="s">
        <v>35</v>
      </c>
      <c r="Q8" s="53" t="s">
        <v>36</v>
      </c>
      <c r="R8" s="52" t="s">
        <v>33</v>
      </c>
      <c r="S8" s="52" t="s">
        <v>34</v>
      </c>
      <c r="T8" s="52" t="s">
        <v>35</v>
      </c>
      <c r="U8" s="53" t="s">
        <v>36</v>
      </c>
      <c r="V8" s="50"/>
      <c r="W8" s="50"/>
      <c r="X8" s="50"/>
      <c r="Y8" s="50"/>
      <c r="Z8" s="50"/>
      <c r="AA8" s="50"/>
      <c r="AB8" s="50"/>
      <c r="AC8" s="50"/>
      <c r="AD8" s="50"/>
      <c r="AE8" s="50"/>
      <c r="AF8" s="50"/>
      <c r="AG8" s="50"/>
      <c r="AH8" s="50"/>
      <c r="AI8" s="50"/>
      <c r="AJ8" s="50"/>
    </row>
    <row r="9" spans="1:36" s="335" customFormat="1" ht="59.25" customHeight="1" x14ac:dyDescent="0.25">
      <c r="A9" s="62">
        <v>1</v>
      </c>
      <c r="B9" s="635" t="s">
        <v>55</v>
      </c>
      <c r="C9" s="635"/>
      <c r="D9" s="114" t="s">
        <v>167</v>
      </c>
      <c r="E9" s="63" t="s">
        <v>55</v>
      </c>
      <c r="F9" s="428">
        <v>0.5</v>
      </c>
      <c r="G9" s="64" t="s">
        <v>159</v>
      </c>
      <c r="H9" s="65" t="s">
        <v>160</v>
      </c>
      <c r="I9" s="66" t="s">
        <v>161</v>
      </c>
      <c r="J9" s="428">
        <v>0.5</v>
      </c>
      <c r="K9" s="64"/>
      <c r="L9" s="64"/>
      <c r="M9" s="66"/>
      <c r="N9" s="428">
        <v>1</v>
      </c>
      <c r="O9" s="64" t="s">
        <v>159</v>
      </c>
      <c r="P9" s="65" t="s">
        <v>606</v>
      </c>
      <c r="Q9" s="66" t="s">
        <v>607</v>
      </c>
      <c r="R9" s="428">
        <v>1</v>
      </c>
      <c r="S9" s="64"/>
      <c r="T9" s="64"/>
      <c r="U9" s="66"/>
      <c r="V9" s="334"/>
      <c r="W9" s="334"/>
      <c r="X9" s="334"/>
      <c r="Y9" s="334"/>
      <c r="Z9" s="334"/>
      <c r="AA9" s="334"/>
      <c r="AB9" s="334"/>
      <c r="AC9" s="334"/>
      <c r="AD9" s="334"/>
      <c r="AE9" s="334"/>
      <c r="AF9" s="334"/>
      <c r="AG9" s="334"/>
      <c r="AH9" s="334"/>
      <c r="AI9" s="334"/>
      <c r="AJ9" s="334"/>
    </row>
    <row r="10" spans="1:36" s="49" customFormat="1" ht="46.5" customHeight="1" x14ac:dyDescent="0.2">
      <c r="A10" s="62">
        <v>2</v>
      </c>
      <c r="B10" s="635" t="s">
        <v>56</v>
      </c>
      <c r="C10" s="635"/>
      <c r="D10" s="63" t="s">
        <v>189</v>
      </c>
      <c r="E10" s="385" t="s">
        <v>863</v>
      </c>
      <c r="F10" s="428">
        <v>0</v>
      </c>
      <c r="G10" s="64"/>
      <c r="H10" s="64"/>
      <c r="I10" s="66"/>
      <c r="J10" s="428"/>
      <c r="K10" s="54"/>
      <c r="L10" s="54"/>
      <c r="M10" s="55"/>
      <c r="N10" s="428"/>
      <c r="O10" s="54"/>
      <c r="P10" s="54"/>
      <c r="Q10" s="55"/>
      <c r="R10" s="428"/>
      <c r="S10" s="54"/>
      <c r="T10" s="54"/>
      <c r="U10" s="55"/>
      <c r="V10" s="48"/>
      <c r="W10" s="48"/>
      <c r="X10" s="48"/>
      <c r="Y10" s="48"/>
      <c r="Z10" s="48"/>
      <c r="AA10" s="48"/>
      <c r="AB10" s="48"/>
      <c r="AC10" s="48"/>
      <c r="AD10" s="48"/>
      <c r="AE10" s="48"/>
      <c r="AF10" s="48"/>
      <c r="AG10" s="48"/>
      <c r="AH10" s="48"/>
      <c r="AI10" s="48"/>
      <c r="AJ10" s="48"/>
    </row>
    <row r="11" spans="1:36" ht="25.5" customHeight="1" thickBot="1" x14ac:dyDescent="0.35">
      <c r="A11" s="17"/>
      <c r="B11" s="57"/>
      <c r="C11" s="58"/>
      <c r="D11" s="58"/>
      <c r="F11" s="23">
        <f>IFERROR(AVERAGE(F9:F10),"")</f>
        <v>0.25</v>
      </c>
      <c r="J11" s="23">
        <f>IFERROR(AVERAGE(J9:J10),"")</f>
        <v>0.5</v>
      </c>
      <c r="N11" s="23">
        <f>IFERROR(AVERAGE(N9:N10),"")</f>
        <v>1</v>
      </c>
      <c r="R11" s="23">
        <f>IFERROR(AVERAGE(R9:R10),"")</f>
        <v>1</v>
      </c>
    </row>
    <row r="12" spans="1:36" ht="16.5" hidden="1" x14ac:dyDescent="0.3"/>
    <row r="13" spans="1:36" ht="16.5" hidden="1" x14ac:dyDescent="0.3"/>
    <row r="14" spans="1:36" ht="16.5" hidden="1" x14ac:dyDescent="0.3"/>
    <row r="15" spans="1:36" s="2" customFormat="1" ht="16.5" hidden="1" x14ac:dyDescent="0.3">
      <c r="E15" s="58"/>
      <c r="F15" s="58"/>
      <c r="G15" s="58"/>
      <c r="H15" s="58"/>
      <c r="I15" s="58"/>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row>
    <row r="16" spans="1:36" s="2" customFormat="1" ht="16.5" hidden="1" x14ac:dyDescent="0.3">
      <c r="E16" s="58"/>
      <c r="F16" s="58"/>
      <c r="G16" s="58"/>
      <c r="H16" s="58"/>
      <c r="I16" s="58"/>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row>
    <row r="17" spans="2:48" s="2" customFormat="1" ht="16.5" hidden="1" x14ac:dyDescent="0.3">
      <c r="E17" s="58"/>
      <c r="F17" s="58"/>
      <c r="G17" s="58"/>
      <c r="H17" s="58"/>
      <c r="I17" s="58"/>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row>
    <row r="18" spans="2:48" s="2" customFormat="1" ht="16.5" hidden="1" x14ac:dyDescent="0.3">
      <c r="E18" s="58"/>
      <c r="F18" s="58"/>
      <c r="G18" s="58"/>
      <c r="H18" s="58"/>
      <c r="I18" s="58"/>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row>
    <row r="19" spans="2:48" s="2" customFormat="1" ht="16.5" hidden="1" x14ac:dyDescent="0.3">
      <c r="E19" s="58"/>
      <c r="F19" s="58"/>
      <c r="G19" s="58"/>
      <c r="H19" s="58"/>
      <c r="I19" s="58"/>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row>
    <row r="20" spans="2:48" s="2" customFormat="1" ht="16.5" hidden="1" x14ac:dyDescent="0.3">
      <c r="E20" s="58"/>
      <c r="F20" s="58"/>
      <c r="G20" s="58"/>
      <c r="H20" s="58"/>
      <c r="I20" s="58"/>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row>
    <row r="21" spans="2:48" s="2" customFormat="1" ht="16.5" hidden="1" x14ac:dyDescent="0.3">
      <c r="E21" s="58"/>
      <c r="F21" s="58"/>
      <c r="G21" s="58"/>
      <c r="H21" s="58"/>
      <c r="I21" s="58"/>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row>
    <row r="22" spans="2:48" s="2" customFormat="1" ht="16.5" customHeight="1" x14ac:dyDescent="0.3">
      <c r="E22" s="58"/>
      <c r="F22" s="58"/>
      <c r="G22" s="58"/>
      <c r="H22" s="58"/>
      <c r="I22" s="58"/>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row>
    <row r="23" spans="2:48" s="2" customFormat="1" ht="16.5" hidden="1" customHeight="1" thickBot="1" x14ac:dyDescent="0.35">
      <c r="E23" s="58"/>
      <c r="F23" s="58"/>
      <c r="G23" s="58"/>
      <c r="H23" s="58"/>
      <c r="I23" s="58"/>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row>
    <row r="24" spans="2:48" s="2" customFormat="1" ht="50.25" hidden="1" customHeight="1" thickBot="1" x14ac:dyDescent="0.35">
      <c r="B24" s="106" t="s">
        <v>190</v>
      </c>
      <c r="C24" s="106" t="s">
        <v>221</v>
      </c>
      <c r="D24" s="106" t="s">
        <v>222</v>
      </c>
      <c r="E24" s="106" t="s">
        <v>190</v>
      </c>
      <c r="F24" s="106" t="s">
        <v>221</v>
      </c>
      <c r="G24" s="106" t="s">
        <v>222</v>
      </c>
      <c r="H24" s="17"/>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
      <c r="AL24" s="1"/>
      <c r="AM24" s="1"/>
      <c r="AN24" s="1"/>
      <c r="AO24" s="1"/>
      <c r="AP24" s="1"/>
      <c r="AQ24" s="1"/>
      <c r="AR24" s="1"/>
      <c r="AS24" s="1"/>
      <c r="AT24" s="1"/>
      <c r="AU24" s="1"/>
      <c r="AV24" s="1"/>
    </row>
    <row r="25" spans="2:48" s="2" customFormat="1" ht="16.5" hidden="1" customHeight="1" thickTop="1" thickBot="1" x14ac:dyDescent="0.35">
      <c r="B25" s="108">
        <f>SUM(A10)</f>
        <v>2</v>
      </c>
      <c r="C25" s="111">
        <f>+F11</f>
        <v>0.25</v>
      </c>
      <c r="D25" s="111">
        <f>+J11</f>
        <v>0.5</v>
      </c>
      <c r="E25" s="108"/>
      <c r="F25" s="111"/>
      <c r="G25" s="111"/>
      <c r="H25" s="17"/>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
      <c r="AL25" s="1"/>
      <c r="AM25" s="1"/>
      <c r="AN25" s="1"/>
      <c r="AO25" s="1"/>
      <c r="AP25" s="1"/>
      <c r="AQ25" s="1"/>
      <c r="AR25" s="1"/>
      <c r="AS25" s="1"/>
      <c r="AT25" s="1"/>
      <c r="AU25" s="1"/>
      <c r="AV25" s="1"/>
    </row>
    <row r="26" spans="2:48" s="2" customFormat="1" ht="70.5" hidden="1" customHeight="1" thickBot="1" x14ac:dyDescent="0.35">
      <c r="B26" s="107" t="s">
        <v>193</v>
      </c>
      <c r="C26" s="106" t="s">
        <v>223</v>
      </c>
      <c r="D26" s="106" t="s">
        <v>245</v>
      </c>
      <c r="E26" s="106" t="s">
        <v>614</v>
      </c>
      <c r="F26" s="106"/>
      <c r="G26" s="106"/>
      <c r="H26" s="17"/>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
      <c r="AL26" s="1"/>
      <c r="AM26" s="1"/>
      <c r="AN26" s="1"/>
      <c r="AO26" s="1"/>
      <c r="AP26" s="1"/>
      <c r="AQ26" s="1"/>
      <c r="AR26" s="1"/>
      <c r="AS26" s="1"/>
      <c r="AT26" s="1"/>
      <c r="AU26" s="1"/>
      <c r="AV26" s="1"/>
    </row>
    <row r="27" spans="2:48" s="2" customFormat="1" ht="16.5" hidden="1" customHeight="1" thickTop="1" thickBot="1" x14ac:dyDescent="0.35">
      <c r="B27" s="108">
        <f>+B25</f>
        <v>2</v>
      </c>
      <c r="C27" s="110">
        <f>+B27*C25</f>
        <v>0.5</v>
      </c>
      <c r="D27" s="110">
        <f>+B27*D25</f>
        <v>1</v>
      </c>
      <c r="E27" s="108">
        <v>2</v>
      </c>
      <c r="F27" s="110"/>
      <c r="G27" s="110"/>
      <c r="H27" s="17"/>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
      <c r="AL27" s="1"/>
      <c r="AM27" s="1"/>
      <c r="AN27" s="1"/>
      <c r="AO27" s="1"/>
      <c r="AP27" s="1"/>
      <c r="AQ27" s="1"/>
      <c r="AR27" s="1"/>
      <c r="AS27" s="1"/>
      <c r="AT27" s="1"/>
      <c r="AU27" s="1"/>
      <c r="AV27" s="1"/>
    </row>
    <row r="28" spans="2:48" s="2" customFormat="1" ht="16.5" hidden="1" customHeight="1" x14ac:dyDescent="0.3">
      <c r="B28" s="633" t="s">
        <v>228</v>
      </c>
      <c r="C28" s="633"/>
      <c r="D28" s="633"/>
      <c r="E28" s="633"/>
      <c r="F28" s="633"/>
      <c r="G28" s="633"/>
      <c r="H28" s="17"/>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
      <c r="AL28" s="1"/>
      <c r="AM28" s="1"/>
      <c r="AN28" s="1"/>
      <c r="AO28" s="1"/>
      <c r="AP28" s="1"/>
      <c r="AQ28" s="1"/>
      <c r="AR28" s="1"/>
      <c r="AS28" s="1"/>
      <c r="AT28" s="1"/>
      <c r="AU28" s="1"/>
      <c r="AV28" s="1"/>
    </row>
    <row r="29" spans="2:48" s="2" customFormat="1" ht="16.5" hidden="1" customHeight="1" thickBot="1" x14ac:dyDescent="0.35">
      <c r="B29" s="634"/>
      <c r="C29" s="634"/>
      <c r="D29" s="634"/>
      <c r="E29" s="634"/>
      <c r="F29" s="634"/>
      <c r="G29" s="634"/>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
      <c r="AL29" s="1"/>
      <c r="AM29" s="1"/>
      <c r="AN29" s="1"/>
      <c r="AO29" s="1"/>
      <c r="AP29" s="1"/>
      <c r="AQ29" s="1"/>
      <c r="AR29" s="1"/>
      <c r="AS29" s="1"/>
      <c r="AT29" s="1"/>
      <c r="AU29" s="1"/>
      <c r="AV29" s="1"/>
    </row>
    <row r="30" spans="2:48" s="2" customFormat="1" ht="68.25" hidden="1" customHeight="1" thickBot="1" x14ac:dyDescent="0.35">
      <c r="B30" s="112" t="s">
        <v>190</v>
      </c>
      <c r="C30" s="112" t="s">
        <v>229</v>
      </c>
      <c r="D30" s="106" t="s">
        <v>227</v>
      </c>
      <c r="E30" s="113" t="s">
        <v>605</v>
      </c>
      <c r="F30" s="112"/>
      <c r="G30" s="106"/>
      <c r="H30" s="17"/>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
      <c r="AL30" s="1"/>
      <c r="AM30" s="1"/>
      <c r="AN30" s="1"/>
      <c r="AO30" s="1"/>
      <c r="AP30" s="1"/>
      <c r="AQ30" s="1"/>
      <c r="AR30" s="1"/>
      <c r="AS30" s="1"/>
      <c r="AT30" s="1"/>
      <c r="AU30" s="1"/>
      <c r="AV30" s="1"/>
    </row>
    <row r="31" spans="2:48" s="2" customFormat="1" ht="16.5" hidden="1" customHeight="1" thickTop="1" thickBot="1" x14ac:dyDescent="0.35">
      <c r="B31" s="111">
        <v>1</v>
      </c>
      <c r="C31" s="120">
        <f>+C25</f>
        <v>0.25</v>
      </c>
      <c r="D31" s="120">
        <v>0</v>
      </c>
      <c r="E31" s="111">
        <v>1</v>
      </c>
      <c r="F31" s="120"/>
      <c r="G31" s="120"/>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
      <c r="AL31" s="1"/>
      <c r="AM31" s="1"/>
      <c r="AN31" s="1"/>
      <c r="AO31" s="1"/>
      <c r="AP31" s="1"/>
      <c r="AQ31" s="1"/>
      <c r="AR31" s="1"/>
      <c r="AS31" s="1"/>
      <c r="AT31" s="1"/>
      <c r="AU31" s="1"/>
      <c r="AV31" s="1"/>
    </row>
    <row r="32" spans="2:48" s="2" customFormat="1" ht="16.5" hidden="1" customHeight="1" x14ac:dyDescent="0.3">
      <c r="E32" s="58"/>
      <c r="F32" s="58"/>
      <c r="G32" s="58"/>
      <c r="H32" s="58"/>
      <c r="I32" s="58"/>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row>
    <row r="33" spans="2:36" s="2" customFormat="1" ht="16.5" hidden="1" customHeight="1" x14ac:dyDescent="0.3">
      <c r="E33" s="58"/>
      <c r="F33" s="58"/>
      <c r="G33" s="58"/>
      <c r="H33" s="58"/>
      <c r="I33" s="58"/>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row>
    <row r="34" spans="2:36" s="2" customFormat="1" ht="57.75" hidden="1" customHeight="1" x14ac:dyDescent="0.3">
      <c r="B34" s="392" t="s">
        <v>55</v>
      </c>
      <c r="C34" s="392">
        <v>1</v>
      </c>
      <c r="E34" s="58"/>
      <c r="F34" s="58"/>
      <c r="G34" s="58"/>
      <c r="H34" s="58"/>
      <c r="I34" s="58"/>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row>
    <row r="35" spans="2:36" s="2" customFormat="1" ht="52.5" hidden="1" customHeight="1" x14ac:dyDescent="0.3">
      <c r="B35" s="392" t="s">
        <v>56</v>
      </c>
      <c r="C35" s="392">
        <v>0</v>
      </c>
      <c r="E35" s="58"/>
      <c r="F35" s="58"/>
      <c r="G35" s="58"/>
      <c r="H35" s="58"/>
      <c r="I35" s="58"/>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row>
    <row r="36" spans="2:36" s="2" customFormat="1" ht="16.5" hidden="1" customHeight="1" x14ac:dyDescent="0.3">
      <c r="E36" s="58"/>
      <c r="F36" s="58"/>
      <c r="G36" s="58"/>
      <c r="H36" s="58"/>
      <c r="I36" s="58"/>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row>
    <row r="37" spans="2:36" s="2" customFormat="1" ht="16.5" customHeight="1" x14ac:dyDescent="0.3">
      <c r="E37" s="58"/>
      <c r="F37" s="58"/>
      <c r="G37" s="58"/>
      <c r="H37" s="58"/>
      <c r="I37" s="58"/>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row>
    <row r="38" spans="2:36" s="2" customFormat="1" ht="16.5" customHeight="1" x14ac:dyDescent="0.3">
      <c r="E38" s="58"/>
      <c r="F38" s="58"/>
      <c r="G38" s="58"/>
      <c r="H38" s="58"/>
      <c r="I38" s="58"/>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row>
    <row r="39" spans="2:36" s="2" customFormat="1" ht="16.5" customHeight="1" x14ac:dyDescent="0.3">
      <c r="E39" s="58"/>
      <c r="F39" s="58"/>
      <c r="G39" s="58"/>
      <c r="H39" s="58"/>
      <c r="I39" s="58"/>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row>
    <row r="40" spans="2:36" s="2" customFormat="1" ht="16.5" customHeight="1" x14ac:dyDescent="0.3">
      <c r="E40" s="58"/>
      <c r="F40" s="58"/>
      <c r="G40" s="58"/>
      <c r="H40" s="58"/>
      <c r="I40" s="58"/>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row>
    <row r="41" spans="2:36" s="2" customFormat="1" ht="16.5" customHeight="1" x14ac:dyDescent="0.3">
      <c r="E41" s="58"/>
      <c r="F41" s="58"/>
      <c r="G41" s="58"/>
      <c r="H41" s="58"/>
      <c r="I41" s="58"/>
      <c r="J41" s="17"/>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17"/>
    </row>
    <row r="42" spans="2:36" s="2" customFormat="1" ht="16.5" customHeight="1" x14ac:dyDescent="0.3">
      <c r="E42" s="58"/>
      <c r="F42" s="58"/>
      <c r="G42" s="58"/>
      <c r="H42" s="58"/>
      <c r="I42" s="58"/>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row>
    <row r="43" spans="2:36" s="2" customFormat="1" ht="16.5" customHeight="1" x14ac:dyDescent="0.3">
      <c r="E43" s="58"/>
      <c r="F43" s="58"/>
      <c r="G43" s="58"/>
      <c r="H43" s="58"/>
      <c r="I43" s="58"/>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row>
    <row r="44" spans="2:36" s="2" customFormat="1" ht="16.5" customHeight="1" x14ac:dyDescent="0.3">
      <c r="E44" s="58"/>
      <c r="F44" s="58"/>
      <c r="G44" s="58"/>
      <c r="H44" s="58"/>
      <c r="I44" s="58"/>
      <c r="J44" s="17"/>
      <c r="K44" s="17"/>
      <c r="L44" s="17"/>
      <c r="M44" s="17"/>
      <c r="N44" s="17"/>
      <c r="O44" s="17"/>
      <c r="P44" s="17"/>
      <c r="Q44" s="17"/>
      <c r="R44" s="17"/>
      <c r="S44" s="17"/>
      <c r="T44" s="17"/>
      <c r="U44" s="17"/>
      <c r="V44" s="17"/>
      <c r="W44" s="17"/>
      <c r="X44" s="17"/>
      <c r="Y44" s="17"/>
      <c r="Z44" s="17"/>
      <c r="AA44" s="17"/>
      <c r="AB44" s="17"/>
      <c r="AC44" s="17"/>
      <c r="AD44" s="17"/>
      <c r="AE44" s="17"/>
      <c r="AF44" s="17"/>
      <c r="AG44" s="17"/>
      <c r="AH44" s="17"/>
      <c r="AI44" s="17"/>
      <c r="AJ44" s="17"/>
    </row>
    <row r="45" spans="2:36" s="2" customFormat="1" ht="16.5" customHeight="1" x14ac:dyDescent="0.3">
      <c r="E45" s="58"/>
      <c r="F45" s="58"/>
      <c r="G45" s="58"/>
      <c r="H45" s="58"/>
      <c r="I45" s="58"/>
      <c r="J45" s="1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17"/>
    </row>
    <row r="46" spans="2:36" s="2" customFormat="1" ht="16.5" customHeight="1" x14ac:dyDescent="0.3">
      <c r="E46" s="58"/>
      <c r="F46" s="58"/>
      <c r="G46" s="58"/>
      <c r="H46" s="58"/>
      <c r="I46" s="58"/>
      <c r="J46" s="17"/>
      <c r="K46" s="17"/>
      <c r="L46" s="17"/>
      <c r="M46" s="17"/>
      <c r="N46" s="17"/>
      <c r="O46" s="17"/>
      <c r="P46" s="17"/>
      <c r="Q46" s="17"/>
      <c r="R46" s="17"/>
      <c r="S46" s="17"/>
      <c r="T46" s="17"/>
      <c r="U46" s="17"/>
      <c r="V46" s="17"/>
      <c r="W46" s="17"/>
      <c r="X46" s="17"/>
      <c r="Y46" s="17"/>
      <c r="Z46" s="17"/>
      <c r="AA46" s="17"/>
      <c r="AB46" s="17"/>
      <c r="AC46" s="17"/>
      <c r="AD46" s="17"/>
      <c r="AE46" s="17"/>
      <c r="AF46" s="17"/>
      <c r="AG46" s="17"/>
      <c r="AH46" s="17"/>
      <c r="AI46" s="17"/>
      <c r="AJ46" s="17"/>
    </row>
    <row r="47" spans="2:36" s="2" customFormat="1" ht="16.5" customHeight="1" x14ac:dyDescent="0.3">
      <c r="E47" s="58"/>
      <c r="F47" s="58"/>
      <c r="G47" s="58"/>
      <c r="H47" s="58"/>
      <c r="I47" s="58"/>
      <c r="J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7"/>
    </row>
    <row r="48" spans="2:36" s="2" customFormat="1" ht="16.5" customHeight="1" x14ac:dyDescent="0.3">
      <c r="E48" s="58"/>
      <c r="F48" s="58"/>
      <c r="G48" s="58"/>
      <c r="H48" s="58"/>
      <c r="I48" s="58"/>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row>
    <row r="49" spans="5:36" s="2" customFormat="1" ht="16.5" customHeight="1" x14ac:dyDescent="0.3">
      <c r="E49" s="58"/>
      <c r="F49" s="58"/>
      <c r="G49" s="58"/>
      <c r="H49" s="58"/>
      <c r="I49" s="58"/>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row>
    <row r="50" spans="5:36" s="2" customFormat="1" ht="16.5" customHeight="1" x14ac:dyDescent="0.3">
      <c r="E50" s="58"/>
      <c r="F50" s="58"/>
      <c r="G50" s="58"/>
      <c r="H50" s="58"/>
      <c r="I50" s="58"/>
      <c r="J50" s="17"/>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row>
    <row r="51" spans="5:36" s="2" customFormat="1" ht="16.5" customHeight="1" x14ac:dyDescent="0.3">
      <c r="E51" s="58"/>
      <c r="F51" s="58"/>
      <c r="G51" s="58"/>
      <c r="H51" s="58"/>
      <c r="I51" s="58"/>
      <c r="J51" s="17"/>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17"/>
    </row>
    <row r="52" spans="5:36" s="2" customFormat="1" ht="16.5" customHeight="1" x14ac:dyDescent="0.3">
      <c r="E52" s="58"/>
      <c r="F52" s="58"/>
      <c r="G52" s="58"/>
      <c r="H52" s="58"/>
      <c r="I52" s="58"/>
      <c r="J52" s="17"/>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17"/>
    </row>
    <row r="53" spans="5:36" s="2" customFormat="1" ht="16.5" customHeight="1" x14ac:dyDescent="0.3">
      <c r="E53" s="58"/>
      <c r="F53" s="58"/>
      <c r="G53" s="58"/>
      <c r="H53" s="58"/>
      <c r="I53" s="58"/>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row>
  </sheetData>
  <sheetProtection formatColumns="0" formatRows="0" autoFilter="0"/>
  <mergeCells count="20">
    <mergeCell ref="E1:U2"/>
    <mergeCell ref="E3:U4"/>
    <mergeCell ref="A6:E6"/>
    <mergeCell ref="F6:I6"/>
    <mergeCell ref="J6:M6"/>
    <mergeCell ref="N6:Q6"/>
    <mergeCell ref="R6:U6"/>
    <mergeCell ref="A1:D4"/>
    <mergeCell ref="A7:A8"/>
    <mergeCell ref="B7:C8"/>
    <mergeCell ref="E7:E8"/>
    <mergeCell ref="F7:H7"/>
    <mergeCell ref="J7:L7"/>
    <mergeCell ref="D7:D8"/>
    <mergeCell ref="B28:D29"/>
    <mergeCell ref="B10:C10"/>
    <mergeCell ref="N7:P7"/>
    <mergeCell ref="R7:T7"/>
    <mergeCell ref="B9:C9"/>
    <mergeCell ref="E28:G29"/>
  </mergeCells>
  <conditionalFormatting sqref="F9">
    <cfRule type="cellIs" dxfId="343" priority="22" operator="equal">
      <formula>1</formula>
    </cfRule>
    <cfRule type="cellIs" dxfId="342" priority="23" operator="between">
      <formula>0.31</formula>
      <formula>0.9</formula>
    </cfRule>
    <cfRule type="cellIs" dxfId="341" priority="24" operator="between">
      <formula>0</formula>
      <formula>0.3</formula>
    </cfRule>
  </conditionalFormatting>
  <conditionalFormatting sqref="F10">
    <cfRule type="cellIs" dxfId="340" priority="19" operator="equal">
      <formula>1</formula>
    </cfRule>
    <cfRule type="cellIs" dxfId="339" priority="20" operator="between">
      <formula>0.31</formula>
      <formula>0.9</formula>
    </cfRule>
    <cfRule type="cellIs" dxfId="338" priority="21" operator="between">
      <formula>0</formula>
      <formula>0.3</formula>
    </cfRule>
  </conditionalFormatting>
  <conditionalFormatting sqref="J10">
    <cfRule type="cellIs" dxfId="337" priority="16" operator="equal">
      <formula>1</formula>
    </cfRule>
    <cfRule type="cellIs" dxfId="336" priority="17" operator="between">
      <formula>0.31</formula>
      <formula>0.9</formula>
    </cfRule>
    <cfRule type="cellIs" dxfId="335" priority="18" operator="between">
      <formula>0</formula>
      <formula>0.3</formula>
    </cfRule>
  </conditionalFormatting>
  <conditionalFormatting sqref="N10">
    <cfRule type="cellIs" dxfId="334" priority="13" operator="equal">
      <formula>1</formula>
    </cfRule>
    <cfRule type="cellIs" dxfId="333" priority="14" operator="between">
      <formula>0.31</formula>
      <formula>0.9</formula>
    </cfRule>
    <cfRule type="cellIs" dxfId="332" priority="15" operator="between">
      <formula>0</formula>
      <formula>0.3</formula>
    </cfRule>
  </conditionalFormatting>
  <conditionalFormatting sqref="R10">
    <cfRule type="cellIs" dxfId="331" priority="10" operator="equal">
      <formula>1</formula>
    </cfRule>
    <cfRule type="cellIs" dxfId="330" priority="11" operator="between">
      <formula>0.31</formula>
      <formula>0.9</formula>
    </cfRule>
    <cfRule type="cellIs" dxfId="329" priority="12" operator="between">
      <formula>0</formula>
      <formula>0.3</formula>
    </cfRule>
  </conditionalFormatting>
  <conditionalFormatting sqref="R9">
    <cfRule type="cellIs" dxfId="328" priority="7" operator="equal">
      <formula>1</formula>
    </cfRule>
    <cfRule type="cellIs" dxfId="327" priority="8" operator="between">
      <formula>0.31</formula>
      <formula>0.9</formula>
    </cfRule>
    <cfRule type="cellIs" dxfId="326" priority="9" operator="between">
      <formula>0</formula>
      <formula>0.3</formula>
    </cfRule>
  </conditionalFormatting>
  <conditionalFormatting sqref="J9">
    <cfRule type="cellIs" dxfId="325" priority="4" operator="equal">
      <formula>1</formula>
    </cfRule>
    <cfRule type="cellIs" dxfId="324" priority="5" operator="between">
      <formula>0.31</formula>
      <formula>0.9</formula>
    </cfRule>
    <cfRule type="cellIs" dxfId="323" priority="6" operator="between">
      <formula>0</formula>
      <formula>0.3</formula>
    </cfRule>
  </conditionalFormatting>
  <conditionalFormatting sqref="N9">
    <cfRule type="cellIs" dxfId="322" priority="1" operator="equal">
      <formula>1</formula>
    </cfRule>
    <cfRule type="cellIs" dxfId="321" priority="2" operator="between">
      <formula>0.31</formula>
      <formula>0.9</formula>
    </cfRule>
    <cfRule type="cellIs" dxfId="320" priority="3" operator="between">
      <formula>0</formula>
      <formula>0.3</formula>
    </cfRule>
  </conditionalFormatting>
  <hyperlinks>
    <hyperlink ref="H9" r:id="rId1" xr:uid="{00000000-0004-0000-0200-000000000000}"/>
    <hyperlink ref="P9" r:id="rId2" display="https://empitalito.gov.co/es/plan-de-compras/" xr:uid="{8ABECEEE-A944-44BB-AFF9-8F1F07D1A1DA}"/>
  </hyperlinks>
  <pageMargins left="0.31496062992125984" right="0.31496062992125984" top="0.55118110236220474" bottom="0.55118110236220474" header="0.31496062992125984" footer="0.31496062992125984"/>
  <pageSetup orientation="landscape" r:id="rId3"/>
  <drawing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V56"/>
  <sheetViews>
    <sheetView zoomScale="95" zoomScaleNormal="95" workbookViewId="0">
      <pane xSplit="4" ySplit="8" topLeftCell="N27" activePane="bottomRight" state="frozen"/>
      <selection pane="topRight" activeCell="E1" sqref="E1"/>
      <selection pane="bottomLeft" activeCell="A9" sqref="A9"/>
      <selection pane="bottomRight" activeCell="U27" sqref="U27:U28"/>
    </sheetView>
  </sheetViews>
  <sheetFormatPr baseColWidth="10" defaultColWidth="0" defaultRowHeight="0" customHeight="1" zeroHeight="1" x14ac:dyDescent="0.3"/>
  <cols>
    <col min="1" max="1" width="4" style="2" bestFit="1" customWidth="1"/>
    <col min="2" max="2" width="19" style="2" customWidth="1"/>
    <col min="3" max="3" width="18.28515625" style="2" customWidth="1"/>
    <col min="4" max="4" width="15.28515625" style="2" customWidth="1"/>
    <col min="5" max="5" width="16" style="17" customWidth="1"/>
    <col min="6" max="6" width="8.5703125" style="17" customWidth="1"/>
    <col min="7" max="7" width="27.85546875" style="17" customWidth="1"/>
    <col min="8" max="8" width="15.7109375" style="17" customWidth="1"/>
    <col min="9" max="9" width="33.7109375" style="17" customWidth="1"/>
    <col min="10" max="10" width="8.5703125" style="17" customWidth="1"/>
    <col min="11" max="11" width="27.85546875" style="17" customWidth="1"/>
    <col min="12" max="12" width="23.7109375" style="17" customWidth="1"/>
    <col min="13" max="13" width="33.7109375" style="17" customWidth="1"/>
    <col min="14" max="14" width="8.5703125" style="17" customWidth="1"/>
    <col min="15" max="15" width="27.85546875" style="17" customWidth="1"/>
    <col min="16" max="16" width="23.7109375" style="17" customWidth="1"/>
    <col min="17" max="17" width="33.7109375" style="17" customWidth="1"/>
    <col min="18" max="18" width="8.5703125" style="17" customWidth="1"/>
    <col min="19" max="19" width="27.85546875" style="44" customWidth="1"/>
    <col min="20" max="20" width="23.7109375" style="46" customWidth="1"/>
    <col min="21" max="21" width="33.7109375" style="44" customWidth="1"/>
    <col min="22" max="22" width="11.42578125" style="17" customWidth="1"/>
    <col min="23" max="36" width="11.42578125" style="17" hidden="1" customWidth="1"/>
    <col min="37" max="16384" width="11.42578125" style="1" hidden="1"/>
  </cols>
  <sheetData>
    <row r="1" spans="1:48" ht="21" customHeight="1" x14ac:dyDescent="0.3">
      <c r="A1" s="573"/>
      <c r="B1" s="574"/>
      <c r="C1" s="574"/>
      <c r="D1" s="575"/>
      <c r="E1" s="650" t="s">
        <v>38</v>
      </c>
      <c r="F1" s="650"/>
      <c r="G1" s="650"/>
      <c r="H1" s="650"/>
      <c r="I1" s="650"/>
      <c r="J1" s="650"/>
      <c r="K1" s="650"/>
      <c r="L1" s="650"/>
      <c r="M1" s="650"/>
      <c r="N1" s="650"/>
      <c r="O1" s="650"/>
      <c r="P1" s="650"/>
      <c r="Q1" s="650"/>
      <c r="R1" s="650"/>
      <c r="S1" s="650"/>
      <c r="T1" s="650"/>
      <c r="U1" s="650"/>
      <c r="V1" s="10"/>
      <c r="W1" s="10"/>
      <c r="X1" s="10"/>
      <c r="Y1" s="10"/>
      <c r="Z1" s="10"/>
      <c r="AA1" s="10"/>
      <c r="AB1" s="10"/>
      <c r="AC1" s="10"/>
      <c r="AD1" s="10"/>
      <c r="AE1" s="10"/>
      <c r="AF1" s="10"/>
      <c r="AG1" s="10"/>
      <c r="AH1" s="10"/>
      <c r="AI1" s="10"/>
      <c r="AJ1" s="10"/>
    </row>
    <row r="2" spans="1:48" ht="18" customHeight="1" x14ac:dyDescent="0.3">
      <c r="A2" s="576"/>
      <c r="B2" s="577"/>
      <c r="C2" s="577"/>
      <c r="D2" s="578"/>
      <c r="E2" s="650"/>
      <c r="F2" s="650"/>
      <c r="G2" s="650"/>
      <c r="H2" s="650"/>
      <c r="I2" s="650"/>
      <c r="J2" s="650"/>
      <c r="K2" s="650"/>
      <c r="L2" s="650"/>
      <c r="M2" s="650"/>
      <c r="N2" s="650"/>
      <c r="O2" s="650"/>
      <c r="P2" s="650"/>
      <c r="Q2" s="650"/>
      <c r="R2" s="650"/>
      <c r="S2" s="650"/>
      <c r="T2" s="650"/>
      <c r="U2" s="650"/>
      <c r="V2" s="10"/>
      <c r="W2" s="10"/>
      <c r="X2" s="10"/>
      <c r="Y2" s="10"/>
      <c r="Z2" s="10"/>
      <c r="AA2" s="10"/>
      <c r="AB2" s="10"/>
      <c r="AC2" s="10"/>
      <c r="AD2" s="10"/>
      <c r="AE2" s="10"/>
      <c r="AF2" s="10"/>
      <c r="AG2" s="10"/>
      <c r="AH2" s="10"/>
      <c r="AI2" s="10"/>
      <c r="AJ2" s="10"/>
    </row>
    <row r="3" spans="1:48" ht="23.25" customHeight="1" x14ac:dyDescent="0.3">
      <c r="A3" s="576"/>
      <c r="B3" s="577"/>
      <c r="C3" s="577"/>
      <c r="D3" s="578"/>
      <c r="E3" s="650" t="s">
        <v>119</v>
      </c>
      <c r="F3" s="650"/>
      <c r="G3" s="650"/>
      <c r="H3" s="650"/>
      <c r="I3" s="650"/>
      <c r="J3" s="650"/>
      <c r="K3" s="650"/>
      <c r="L3" s="650"/>
      <c r="M3" s="650"/>
      <c r="N3" s="650"/>
      <c r="O3" s="650"/>
      <c r="P3" s="650"/>
      <c r="Q3" s="650"/>
      <c r="R3" s="650"/>
      <c r="S3" s="650"/>
      <c r="T3" s="650"/>
      <c r="U3" s="650"/>
      <c r="V3" s="10"/>
      <c r="W3" s="10"/>
      <c r="X3" s="10"/>
      <c r="Y3" s="10"/>
      <c r="Z3" s="10"/>
      <c r="AA3" s="10"/>
      <c r="AB3" s="10"/>
      <c r="AC3" s="10"/>
      <c r="AD3" s="10"/>
      <c r="AE3" s="10"/>
      <c r="AF3" s="10"/>
      <c r="AG3" s="10"/>
      <c r="AH3" s="10"/>
      <c r="AI3" s="10"/>
      <c r="AJ3" s="10"/>
    </row>
    <row r="4" spans="1:48" ht="23.25" customHeight="1" x14ac:dyDescent="0.3">
      <c r="A4" s="579"/>
      <c r="B4" s="580"/>
      <c r="C4" s="580"/>
      <c r="D4" s="581"/>
      <c r="E4" s="650"/>
      <c r="F4" s="650"/>
      <c r="G4" s="650"/>
      <c r="H4" s="650"/>
      <c r="I4" s="650"/>
      <c r="J4" s="650"/>
      <c r="K4" s="650"/>
      <c r="L4" s="650"/>
      <c r="M4" s="650"/>
      <c r="N4" s="650"/>
      <c r="O4" s="650"/>
      <c r="P4" s="650"/>
      <c r="Q4" s="650"/>
      <c r="R4" s="650"/>
      <c r="S4" s="650"/>
      <c r="T4" s="650"/>
      <c r="U4" s="650"/>
      <c r="V4" s="10"/>
      <c r="W4" s="10"/>
      <c r="X4" s="10"/>
      <c r="Y4" s="10"/>
      <c r="Z4" s="10"/>
      <c r="AA4" s="10"/>
      <c r="AB4" s="10"/>
      <c r="AC4" s="10"/>
      <c r="AD4" s="10"/>
      <c r="AE4" s="10"/>
      <c r="AF4" s="10"/>
      <c r="AG4" s="10"/>
      <c r="AH4" s="10"/>
      <c r="AI4" s="10"/>
      <c r="AJ4" s="10"/>
    </row>
    <row r="5" spans="1:48" ht="16.5" hidden="1" x14ac:dyDescent="0.3">
      <c r="A5" s="11"/>
      <c r="B5" s="12"/>
      <c r="C5" s="11"/>
      <c r="D5" s="11"/>
      <c r="E5" s="10"/>
      <c r="F5" s="10"/>
      <c r="G5" s="10"/>
      <c r="H5" s="10"/>
      <c r="I5" s="10"/>
      <c r="J5" s="10"/>
      <c r="K5" s="10"/>
      <c r="L5" s="10"/>
      <c r="M5" s="10"/>
      <c r="N5" s="10"/>
      <c r="O5" s="10"/>
      <c r="P5" s="10"/>
      <c r="Q5" s="10"/>
      <c r="R5" s="10"/>
      <c r="S5" s="43"/>
      <c r="T5" s="45"/>
      <c r="U5" s="43"/>
      <c r="V5" s="10"/>
      <c r="W5" s="10"/>
      <c r="X5" s="10"/>
      <c r="Y5" s="10"/>
      <c r="Z5" s="10"/>
      <c r="AA5" s="10"/>
      <c r="AB5" s="10"/>
      <c r="AC5" s="10"/>
      <c r="AD5" s="10"/>
      <c r="AE5" s="10"/>
      <c r="AF5" s="10"/>
      <c r="AG5" s="10"/>
      <c r="AH5" s="10"/>
      <c r="AI5" s="10"/>
      <c r="AJ5" s="10"/>
    </row>
    <row r="6" spans="1:48" ht="15.75" customHeight="1" x14ac:dyDescent="0.3">
      <c r="A6" s="602"/>
      <c r="B6" s="602"/>
      <c r="C6" s="602"/>
      <c r="D6" s="602"/>
      <c r="E6" s="602"/>
      <c r="F6" s="605" t="s">
        <v>188</v>
      </c>
      <c r="G6" s="605"/>
      <c r="H6" s="605"/>
      <c r="I6" s="605"/>
      <c r="J6" s="572" t="s">
        <v>52</v>
      </c>
      <c r="K6" s="572"/>
      <c r="L6" s="572"/>
      <c r="M6" s="572"/>
      <c r="N6" s="572" t="s">
        <v>54</v>
      </c>
      <c r="O6" s="572"/>
      <c r="P6" s="572"/>
      <c r="Q6" s="572"/>
      <c r="R6" s="572" t="s">
        <v>53</v>
      </c>
      <c r="S6" s="572"/>
      <c r="T6" s="572"/>
      <c r="U6" s="572"/>
      <c r="V6" s="10"/>
      <c r="W6" s="10"/>
      <c r="X6" s="10"/>
      <c r="Y6" s="10"/>
      <c r="Z6" s="10"/>
      <c r="AA6" s="10"/>
      <c r="AB6" s="10"/>
      <c r="AC6" s="10"/>
      <c r="AD6" s="10"/>
      <c r="AE6" s="10"/>
      <c r="AF6" s="10"/>
      <c r="AG6" s="10"/>
      <c r="AH6" s="10"/>
      <c r="AI6" s="10"/>
      <c r="AJ6" s="10"/>
    </row>
    <row r="7" spans="1:48" ht="27.75" customHeight="1" x14ac:dyDescent="0.3">
      <c r="A7" s="603" t="s">
        <v>17</v>
      </c>
      <c r="B7" s="604" t="s">
        <v>37</v>
      </c>
      <c r="C7" s="604"/>
      <c r="D7" s="606" t="s">
        <v>168</v>
      </c>
      <c r="E7" s="605" t="s">
        <v>32</v>
      </c>
      <c r="F7" s="652" t="s">
        <v>59</v>
      </c>
      <c r="G7" s="652"/>
      <c r="H7" s="652"/>
      <c r="I7" s="100" t="s">
        <v>60</v>
      </c>
      <c r="J7" s="559" t="s">
        <v>59</v>
      </c>
      <c r="K7" s="559"/>
      <c r="L7" s="559"/>
      <c r="M7" s="13" t="s">
        <v>60</v>
      </c>
      <c r="N7" s="559" t="s">
        <v>59</v>
      </c>
      <c r="O7" s="559"/>
      <c r="P7" s="559"/>
      <c r="Q7" s="13" t="s">
        <v>60</v>
      </c>
      <c r="R7" s="559" t="s">
        <v>59</v>
      </c>
      <c r="S7" s="559"/>
      <c r="T7" s="559"/>
      <c r="U7" s="486" t="s">
        <v>60</v>
      </c>
      <c r="V7" s="10"/>
      <c r="W7" s="10"/>
      <c r="X7" s="10"/>
      <c r="Y7" s="10"/>
      <c r="Z7" s="10"/>
      <c r="AA7" s="10"/>
      <c r="AB7" s="10"/>
      <c r="AC7" s="10"/>
      <c r="AD7" s="10"/>
      <c r="AE7" s="10"/>
      <c r="AF7" s="10"/>
      <c r="AG7" s="10"/>
      <c r="AH7" s="10"/>
      <c r="AI7" s="10"/>
      <c r="AJ7" s="10"/>
    </row>
    <row r="8" spans="1:48" ht="30.75" customHeight="1" x14ac:dyDescent="0.25">
      <c r="A8" s="603"/>
      <c r="B8" s="606"/>
      <c r="C8" s="606"/>
      <c r="D8" s="653"/>
      <c r="E8" s="651"/>
      <c r="F8" s="376" t="s">
        <v>33</v>
      </c>
      <c r="G8" s="376" t="s">
        <v>34</v>
      </c>
      <c r="H8" s="376" t="s">
        <v>35</v>
      </c>
      <c r="I8" s="102" t="s">
        <v>36</v>
      </c>
      <c r="J8" s="25" t="s">
        <v>33</v>
      </c>
      <c r="K8" s="25" t="s">
        <v>34</v>
      </c>
      <c r="L8" s="25" t="s">
        <v>35</v>
      </c>
      <c r="M8" s="14" t="s">
        <v>36</v>
      </c>
      <c r="N8" s="25" t="s">
        <v>33</v>
      </c>
      <c r="O8" s="25" t="s">
        <v>34</v>
      </c>
      <c r="P8" s="25" t="s">
        <v>35</v>
      </c>
      <c r="Q8" s="14" t="s">
        <v>36</v>
      </c>
      <c r="R8" s="25" t="s">
        <v>33</v>
      </c>
      <c r="S8" s="492" t="s">
        <v>34</v>
      </c>
      <c r="T8" s="492" t="s">
        <v>35</v>
      </c>
      <c r="U8" s="487" t="s">
        <v>36</v>
      </c>
      <c r="V8" s="15"/>
      <c r="W8" s="15"/>
      <c r="X8" s="15"/>
      <c r="Y8" s="15"/>
      <c r="Z8" s="15"/>
      <c r="AA8" s="15"/>
      <c r="AB8" s="15"/>
      <c r="AC8" s="15"/>
      <c r="AD8" s="15"/>
      <c r="AE8" s="15"/>
      <c r="AF8" s="15"/>
      <c r="AG8" s="15"/>
      <c r="AH8" s="15"/>
      <c r="AI8" s="15"/>
      <c r="AJ8" s="15"/>
    </row>
    <row r="9" spans="1:48" ht="78" customHeight="1" x14ac:dyDescent="0.25">
      <c r="A9" s="375">
        <v>1</v>
      </c>
      <c r="B9" s="648" t="s">
        <v>729</v>
      </c>
      <c r="C9" s="648"/>
      <c r="D9" s="393" t="s">
        <v>730</v>
      </c>
      <c r="E9" s="22" t="s">
        <v>731</v>
      </c>
      <c r="F9" s="428">
        <v>1</v>
      </c>
      <c r="G9" s="380" t="s">
        <v>187</v>
      </c>
      <c r="H9" s="380" t="s">
        <v>732</v>
      </c>
      <c r="I9" s="380" t="s">
        <v>864</v>
      </c>
      <c r="J9" s="428">
        <v>1</v>
      </c>
      <c r="K9" s="380" t="s">
        <v>187</v>
      </c>
      <c r="L9" s="380" t="s">
        <v>732</v>
      </c>
      <c r="M9" s="380" t="s">
        <v>864</v>
      </c>
      <c r="N9" s="428">
        <v>1</v>
      </c>
      <c r="O9" s="370"/>
      <c r="P9" s="370"/>
      <c r="Q9" s="371"/>
      <c r="R9" s="428">
        <v>1</v>
      </c>
      <c r="S9" s="370"/>
      <c r="T9" s="370"/>
      <c r="U9" s="371"/>
      <c r="V9" s="16"/>
      <c r="W9" s="16"/>
      <c r="X9" s="16"/>
      <c r="Y9" s="16"/>
      <c r="Z9" s="16"/>
      <c r="AA9" s="16"/>
      <c r="AB9" s="16"/>
      <c r="AC9" s="16"/>
      <c r="AD9" s="16"/>
      <c r="AE9" s="16"/>
      <c r="AF9" s="16"/>
      <c r="AG9" s="16"/>
      <c r="AH9" s="16"/>
      <c r="AI9" s="16"/>
      <c r="AJ9" s="16"/>
    </row>
    <row r="10" spans="1:48" ht="52.5" customHeight="1" x14ac:dyDescent="0.3">
      <c r="A10" s="375">
        <v>2</v>
      </c>
      <c r="B10" s="648" t="s">
        <v>733</v>
      </c>
      <c r="C10" s="648"/>
      <c r="D10" s="393" t="s">
        <v>734</v>
      </c>
      <c r="E10" s="22" t="s">
        <v>735</v>
      </c>
      <c r="F10" s="428">
        <v>1</v>
      </c>
      <c r="G10" s="380" t="s">
        <v>736</v>
      </c>
      <c r="H10" s="380" t="s">
        <v>737</v>
      </c>
      <c r="I10" s="406" t="s">
        <v>865</v>
      </c>
      <c r="J10" s="428">
        <v>1</v>
      </c>
      <c r="K10" s="380" t="s">
        <v>736</v>
      </c>
      <c r="L10" s="380" t="s">
        <v>737</v>
      </c>
      <c r="M10" s="406" t="s">
        <v>865</v>
      </c>
      <c r="N10" s="428">
        <v>1</v>
      </c>
      <c r="O10" s="346"/>
      <c r="P10" s="370"/>
      <c r="Q10" s="371"/>
      <c r="R10" s="428">
        <v>1</v>
      </c>
      <c r="S10" s="370"/>
      <c r="T10" s="370"/>
      <c r="U10" s="370"/>
      <c r="V10" s="16"/>
      <c r="W10" s="16"/>
      <c r="X10" s="16"/>
      <c r="Y10" s="16"/>
      <c r="Z10" s="16"/>
      <c r="AA10" s="16"/>
      <c r="AB10" s="16"/>
      <c r="AC10" s="16"/>
      <c r="AD10" s="16"/>
      <c r="AE10" s="16"/>
      <c r="AF10" s="16"/>
      <c r="AG10" s="16"/>
      <c r="AH10" s="16"/>
      <c r="AI10" s="16"/>
      <c r="AJ10" s="16"/>
    </row>
    <row r="11" spans="1:48" ht="58.5" customHeight="1" x14ac:dyDescent="0.25">
      <c r="A11" s="375">
        <v>3</v>
      </c>
      <c r="B11" s="648" t="s">
        <v>738</v>
      </c>
      <c r="C11" s="648"/>
      <c r="D11" s="393" t="s">
        <v>739</v>
      </c>
      <c r="E11" s="22" t="s">
        <v>740</v>
      </c>
      <c r="F11" s="428">
        <v>1</v>
      </c>
      <c r="G11" s="380" t="s">
        <v>741</v>
      </c>
      <c r="H11" s="380" t="s">
        <v>742</v>
      </c>
      <c r="I11" s="382" t="s">
        <v>866</v>
      </c>
      <c r="J11" s="428">
        <v>1</v>
      </c>
      <c r="K11" s="380" t="s">
        <v>741</v>
      </c>
      <c r="L11" s="380" t="s">
        <v>742</v>
      </c>
      <c r="M11" s="382" t="s">
        <v>866</v>
      </c>
      <c r="N11" s="428">
        <v>1</v>
      </c>
      <c r="O11" s="370"/>
      <c r="P11" s="370"/>
      <c r="Q11" s="371"/>
      <c r="R11" s="428">
        <v>1</v>
      </c>
      <c r="S11" s="370"/>
      <c r="T11" s="370"/>
      <c r="U11" s="370"/>
      <c r="V11" s="16"/>
      <c r="W11" s="16"/>
      <c r="X11" s="16"/>
      <c r="Y11" s="16"/>
      <c r="Z11" s="16"/>
      <c r="AA11" s="16"/>
      <c r="AB11" s="16"/>
      <c r="AC11" s="16"/>
      <c r="AD11" s="16"/>
      <c r="AE11" s="16"/>
      <c r="AF11" s="16"/>
      <c r="AG11" s="16"/>
      <c r="AH11" s="16"/>
      <c r="AI11" s="16"/>
      <c r="AJ11" s="16"/>
    </row>
    <row r="12" spans="1:48" ht="45.75" customHeight="1" x14ac:dyDescent="0.3">
      <c r="A12" s="375">
        <v>4</v>
      </c>
      <c r="B12" s="648" t="s">
        <v>743</v>
      </c>
      <c r="C12" s="648"/>
      <c r="D12" s="377" t="s">
        <v>174</v>
      </c>
      <c r="E12" s="394"/>
      <c r="F12" s="428">
        <v>0</v>
      </c>
      <c r="G12" s="407"/>
      <c r="H12" s="407"/>
      <c r="I12" s="408"/>
      <c r="J12" s="428">
        <v>0</v>
      </c>
      <c r="K12" s="346"/>
      <c r="L12" s="346"/>
      <c r="M12" s="346"/>
      <c r="N12" s="428">
        <v>1</v>
      </c>
      <c r="P12" s="346"/>
      <c r="Q12" s="346"/>
      <c r="R12" s="428">
        <v>1</v>
      </c>
      <c r="S12" s="372" t="s">
        <v>1659</v>
      </c>
      <c r="T12" s="370" t="s">
        <v>1660</v>
      </c>
      <c r="U12" s="372" t="s">
        <v>1659</v>
      </c>
    </row>
    <row r="13" spans="1:48" ht="48" customHeight="1" x14ac:dyDescent="0.3">
      <c r="A13" s="375">
        <v>5</v>
      </c>
      <c r="B13" s="648" t="s">
        <v>744</v>
      </c>
      <c r="C13" s="648"/>
      <c r="D13" s="377" t="s">
        <v>174</v>
      </c>
      <c r="E13" s="378"/>
      <c r="F13" s="428">
        <v>0</v>
      </c>
      <c r="G13" s="409"/>
      <c r="H13" s="409"/>
      <c r="I13" s="408"/>
      <c r="J13" s="428">
        <v>0</v>
      </c>
      <c r="K13" s="346"/>
      <c r="L13" s="346"/>
      <c r="M13" s="346"/>
      <c r="N13" s="428">
        <v>0</v>
      </c>
      <c r="O13" s="346"/>
      <c r="P13" s="346"/>
      <c r="Q13" s="346"/>
      <c r="R13" s="428">
        <v>0</v>
      </c>
      <c r="S13" s="372"/>
      <c r="T13" s="499"/>
      <c r="U13" s="372"/>
    </row>
    <row r="14" spans="1:48" ht="84.75" customHeight="1" x14ac:dyDescent="0.3">
      <c r="A14" s="375">
        <v>6</v>
      </c>
      <c r="B14" s="648" t="s">
        <v>106</v>
      </c>
      <c r="C14" s="648"/>
      <c r="D14" s="377" t="s">
        <v>745</v>
      </c>
      <c r="E14" s="377" t="s">
        <v>746</v>
      </c>
      <c r="F14" s="428">
        <v>1</v>
      </c>
      <c r="G14" s="381" t="s">
        <v>867</v>
      </c>
      <c r="H14" s="380" t="s">
        <v>746</v>
      </c>
      <c r="I14" s="410" t="s">
        <v>868</v>
      </c>
      <c r="J14" s="428">
        <v>1</v>
      </c>
      <c r="K14" s="381" t="s">
        <v>867</v>
      </c>
      <c r="L14" s="380" t="s">
        <v>746</v>
      </c>
      <c r="M14" s="410" t="s">
        <v>868</v>
      </c>
      <c r="N14" s="428">
        <v>1</v>
      </c>
      <c r="O14" s="346"/>
      <c r="P14" s="346"/>
      <c r="Q14" s="346"/>
      <c r="R14" s="428">
        <v>1</v>
      </c>
      <c r="S14" s="372"/>
      <c r="T14" s="499"/>
      <c r="U14" s="372"/>
    </row>
    <row r="15" spans="1:48" ht="69.75" customHeight="1" x14ac:dyDescent="0.3">
      <c r="A15" s="375">
        <v>7</v>
      </c>
      <c r="B15" s="648" t="s">
        <v>107</v>
      </c>
      <c r="C15" s="648"/>
      <c r="D15" s="377" t="s">
        <v>179</v>
      </c>
      <c r="E15" s="377" t="s">
        <v>746</v>
      </c>
      <c r="F15" s="428">
        <v>1</v>
      </c>
      <c r="G15" s="381" t="s">
        <v>747</v>
      </c>
      <c r="H15" s="380" t="s">
        <v>746</v>
      </c>
      <c r="I15" s="410" t="s">
        <v>868</v>
      </c>
      <c r="J15" s="428">
        <v>1</v>
      </c>
      <c r="K15" s="381" t="s">
        <v>747</v>
      </c>
      <c r="L15" s="380" t="s">
        <v>746</v>
      </c>
      <c r="M15" s="410" t="s">
        <v>868</v>
      </c>
      <c r="N15" s="428">
        <v>1</v>
      </c>
      <c r="O15" s="457"/>
      <c r="P15" s="457"/>
      <c r="Q15" s="346"/>
      <c r="R15" s="428">
        <v>1</v>
      </c>
      <c r="S15" s="372"/>
      <c r="T15" s="499"/>
      <c r="U15" s="372"/>
    </row>
    <row r="16" spans="1:48" s="2" customFormat="1" ht="81" customHeight="1" x14ac:dyDescent="0.3">
      <c r="A16" s="375">
        <v>8</v>
      </c>
      <c r="B16" s="648" t="s">
        <v>108</v>
      </c>
      <c r="C16" s="648"/>
      <c r="D16" s="377" t="s">
        <v>748</v>
      </c>
      <c r="E16" s="377" t="s">
        <v>749</v>
      </c>
      <c r="F16" s="428">
        <v>0.38</v>
      </c>
      <c r="G16" s="381" t="s">
        <v>912</v>
      </c>
      <c r="H16" s="380" t="s">
        <v>751</v>
      </c>
      <c r="I16" s="410" t="s">
        <v>913</v>
      </c>
      <c r="J16" s="428">
        <v>0.49</v>
      </c>
      <c r="K16" s="381" t="s">
        <v>912</v>
      </c>
      <c r="L16" s="380" t="s">
        <v>751</v>
      </c>
      <c r="M16" s="410" t="s">
        <v>913</v>
      </c>
      <c r="N16" s="454">
        <v>0.86</v>
      </c>
      <c r="O16" s="459" t="s">
        <v>1430</v>
      </c>
      <c r="P16" s="460" t="s">
        <v>751</v>
      </c>
      <c r="Q16" s="455" t="s">
        <v>913</v>
      </c>
      <c r="R16" s="428">
        <v>0.86</v>
      </c>
      <c r="S16" s="548"/>
      <c r="T16" s="548"/>
      <c r="U16" s="548"/>
      <c r="V16" s="17"/>
      <c r="W16" s="17"/>
      <c r="X16" s="17"/>
      <c r="Y16" s="17"/>
      <c r="Z16" s="17"/>
      <c r="AA16" s="17"/>
      <c r="AB16" s="17"/>
      <c r="AC16" s="17"/>
      <c r="AD16" s="17"/>
      <c r="AE16" s="17"/>
      <c r="AF16" s="17"/>
      <c r="AG16" s="17"/>
      <c r="AH16" s="17"/>
      <c r="AI16" s="17"/>
      <c r="AJ16" s="17"/>
      <c r="AK16" s="1"/>
      <c r="AL16" s="1"/>
      <c r="AM16" s="1"/>
      <c r="AN16" s="1"/>
      <c r="AO16" s="1"/>
      <c r="AP16" s="1"/>
      <c r="AQ16" s="1"/>
      <c r="AR16" s="1"/>
      <c r="AS16" s="1"/>
      <c r="AT16" s="1"/>
      <c r="AU16" s="1"/>
      <c r="AV16" s="1"/>
    </row>
    <row r="17" spans="1:48" s="2" customFormat="1" ht="51.75" customHeight="1" x14ac:dyDescent="0.3">
      <c r="A17" s="375">
        <v>9</v>
      </c>
      <c r="B17" s="648" t="s">
        <v>109</v>
      </c>
      <c r="C17" s="648"/>
      <c r="D17" s="377" t="s">
        <v>750</v>
      </c>
      <c r="E17" s="377" t="s">
        <v>751</v>
      </c>
      <c r="F17" s="428">
        <v>0.4</v>
      </c>
      <c r="G17" s="381" t="s">
        <v>752</v>
      </c>
      <c r="H17" s="380" t="s">
        <v>751</v>
      </c>
      <c r="I17" s="410" t="s">
        <v>869</v>
      </c>
      <c r="J17" s="428">
        <v>0.4</v>
      </c>
      <c r="K17" s="381" t="s">
        <v>752</v>
      </c>
      <c r="L17" s="380" t="s">
        <v>751</v>
      </c>
      <c r="M17" s="410" t="s">
        <v>869</v>
      </c>
      <c r="N17" s="454">
        <v>0.4</v>
      </c>
      <c r="O17" s="459" t="s">
        <v>752</v>
      </c>
      <c r="P17" s="460" t="s">
        <v>751</v>
      </c>
      <c r="Q17" s="455" t="s">
        <v>869</v>
      </c>
      <c r="R17" s="454">
        <v>1</v>
      </c>
      <c r="S17" s="549" t="s">
        <v>752</v>
      </c>
      <c r="T17" s="518" t="s">
        <v>751</v>
      </c>
      <c r="U17" s="549" t="s">
        <v>752</v>
      </c>
      <c r="V17" s="17"/>
      <c r="W17" s="17"/>
      <c r="X17" s="17"/>
      <c r="Y17" s="17"/>
      <c r="Z17" s="17"/>
      <c r="AA17" s="17"/>
      <c r="AB17" s="17"/>
      <c r="AC17" s="17"/>
      <c r="AD17" s="17"/>
      <c r="AE17" s="17"/>
      <c r="AF17" s="17"/>
      <c r="AG17" s="17"/>
      <c r="AH17" s="17"/>
      <c r="AI17" s="17"/>
      <c r="AJ17" s="17"/>
      <c r="AK17" s="1"/>
      <c r="AL17" s="1"/>
      <c r="AM17" s="1"/>
      <c r="AN17" s="1"/>
      <c r="AO17" s="1"/>
      <c r="AP17" s="1"/>
      <c r="AQ17" s="1"/>
      <c r="AR17" s="1"/>
      <c r="AS17" s="1"/>
      <c r="AT17" s="1"/>
      <c r="AU17" s="1"/>
      <c r="AV17" s="1"/>
    </row>
    <row r="18" spans="1:48" s="2" customFormat="1" ht="51.75" customHeight="1" x14ac:dyDescent="0.3">
      <c r="A18" s="375">
        <v>10</v>
      </c>
      <c r="B18" s="648" t="s">
        <v>110</v>
      </c>
      <c r="C18" s="648"/>
      <c r="D18" s="377" t="s">
        <v>174</v>
      </c>
      <c r="E18" s="378"/>
      <c r="F18" s="428">
        <v>0</v>
      </c>
      <c r="G18" s="409"/>
      <c r="H18" s="409"/>
      <c r="I18" s="408"/>
      <c r="J18" s="428">
        <v>0</v>
      </c>
      <c r="K18" s="47"/>
      <c r="L18" s="104"/>
      <c r="M18" s="47"/>
      <c r="N18" s="454">
        <v>0</v>
      </c>
      <c r="O18" s="346"/>
      <c r="P18" s="346"/>
      <c r="Q18" s="456"/>
      <c r="R18" s="454">
        <v>1</v>
      </c>
      <c r="S18" s="547" t="s">
        <v>1661</v>
      </c>
      <c r="T18" s="499" t="s">
        <v>1662</v>
      </c>
      <c r="U18" s="547" t="s">
        <v>1661</v>
      </c>
      <c r="V18" s="17"/>
      <c r="W18" s="17"/>
      <c r="X18" s="17"/>
      <c r="Y18" s="17"/>
      <c r="Z18" s="17"/>
      <c r="AA18" s="17"/>
      <c r="AB18" s="17"/>
      <c r="AC18" s="17"/>
      <c r="AD18" s="17"/>
      <c r="AE18" s="17"/>
      <c r="AF18" s="17"/>
      <c r="AG18" s="17"/>
      <c r="AH18" s="17"/>
      <c r="AI18" s="17"/>
      <c r="AJ18" s="17"/>
      <c r="AK18" s="1"/>
      <c r="AL18" s="1"/>
      <c r="AM18" s="1"/>
      <c r="AN18" s="1"/>
      <c r="AO18" s="1"/>
      <c r="AP18" s="1"/>
      <c r="AQ18" s="1"/>
      <c r="AR18" s="1"/>
      <c r="AS18" s="1"/>
      <c r="AT18" s="1"/>
      <c r="AU18" s="1"/>
      <c r="AV18" s="1"/>
    </row>
    <row r="19" spans="1:48" s="2" customFormat="1" ht="33" customHeight="1" x14ac:dyDescent="0.25">
      <c r="A19" s="375">
        <v>11</v>
      </c>
      <c r="B19" s="649" t="s">
        <v>111</v>
      </c>
      <c r="C19" s="649"/>
      <c r="D19" s="377" t="s">
        <v>750</v>
      </c>
      <c r="E19" s="377" t="s">
        <v>753</v>
      </c>
      <c r="F19" s="428">
        <v>0.8</v>
      </c>
      <c r="G19" s="380" t="s">
        <v>754</v>
      </c>
      <c r="H19" s="380" t="s">
        <v>755</v>
      </c>
      <c r="I19" s="411" t="s">
        <v>911</v>
      </c>
      <c r="J19" s="428">
        <v>0.8</v>
      </c>
      <c r="K19" s="380" t="s">
        <v>754</v>
      </c>
      <c r="L19" s="380" t="s">
        <v>755</v>
      </c>
      <c r="M19" s="411" t="s">
        <v>911</v>
      </c>
      <c r="N19" s="454">
        <v>0.8</v>
      </c>
      <c r="O19" s="380" t="s">
        <v>754</v>
      </c>
      <c r="P19" s="380" t="s">
        <v>755</v>
      </c>
      <c r="Q19" s="411" t="s">
        <v>911</v>
      </c>
      <c r="R19" s="454">
        <v>1</v>
      </c>
      <c r="S19" s="518" t="s">
        <v>754</v>
      </c>
      <c r="T19" s="518" t="s">
        <v>755</v>
      </c>
      <c r="U19" s="514" t="s">
        <v>1495</v>
      </c>
      <c r="AK19" s="39"/>
      <c r="AL19" s="39"/>
      <c r="AM19" s="39"/>
      <c r="AN19" s="39"/>
      <c r="AO19" s="39"/>
      <c r="AP19" s="39"/>
      <c r="AQ19" s="39"/>
      <c r="AR19" s="39"/>
      <c r="AS19" s="39"/>
      <c r="AT19" s="39"/>
      <c r="AU19" s="39"/>
      <c r="AV19" s="39"/>
    </row>
    <row r="20" spans="1:48" s="2" customFormat="1" ht="49.5" x14ac:dyDescent="0.3">
      <c r="A20" s="375">
        <v>12</v>
      </c>
      <c r="B20" s="649" t="s">
        <v>112</v>
      </c>
      <c r="C20" s="649"/>
      <c r="D20" s="377" t="s">
        <v>750</v>
      </c>
      <c r="E20" s="378"/>
      <c r="F20" s="428">
        <v>0</v>
      </c>
      <c r="G20" s="409"/>
      <c r="H20" s="409"/>
      <c r="I20" s="408"/>
      <c r="J20" s="428">
        <v>0</v>
      </c>
      <c r="K20" s="47"/>
      <c r="L20" s="104"/>
      <c r="M20" s="47"/>
      <c r="N20" s="454">
        <v>0</v>
      </c>
      <c r="O20" s="346"/>
      <c r="P20" s="346"/>
      <c r="Q20" s="456"/>
      <c r="R20" s="454">
        <v>1</v>
      </c>
      <c r="S20" s="550" t="s">
        <v>1663</v>
      </c>
      <c r="T20" s="499" t="s">
        <v>1662</v>
      </c>
      <c r="U20" s="550" t="s">
        <v>1663</v>
      </c>
      <c r="V20" s="17"/>
      <c r="W20" s="17"/>
      <c r="X20" s="17"/>
      <c r="Y20" s="17"/>
      <c r="Z20" s="17"/>
      <c r="AA20" s="17"/>
      <c r="AB20" s="17"/>
      <c r="AC20" s="17"/>
      <c r="AD20" s="17"/>
      <c r="AE20" s="17"/>
      <c r="AF20" s="17"/>
      <c r="AG20" s="17"/>
      <c r="AH20" s="17"/>
      <c r="AI20" s="17"/>
      <c r="AJ20" s="17"/>
      <c r="AK20" s="1"/>
      <c r="AL20" s="1"/>
      <c r="AM20" s="1"/>
      <c r="AN20" s="1"/>
      <c r="AO20" s="1"/>
      <c r="AP20" s="1"/>
      <c r="AQ20" s="1"/>
      <c r="AR20" s="1"/>
      <c r="AS20" s="1"/>
      <c r="AT20" s="1"/>
      <c r="AU20" s="1"/>
      <c r="AV20" s="1"/>
    </row>
    <row r="21" spans="1:48" s="2" customFormat="1" ht="33.75" customHeight="1" x14ac:dyDescent="0.3">
      <c r="A21" s="375">
        <v>13</v>
      </c>
      <c r="B21" s="649" t="s">
        <v>113</v>
      </c>
      <c r="C21" s="649"/>
      <c r="D21" s="377" t="s">
        <v>750</v>
      </c>
      <c r="E21" s="378"/>
      <c r="F21" s="428">
        <v>0</v>
      </c>
      <c r="G21" s="409"/>
      <c r="H21" s="409"/>
      <c r="I21" s="408"/>
      <c r="J21" s="428">
        <v>0</v>
      </c>
      <c r="K21" s="346"/>
      <c r="L21" s="346"/>
      <c r="M21" s="346"/>
      <c r="N21" s="454">
        <v>0</v>
      </c>
      <c r="O21" s="346"/>
      <c r="P21" s="346"/>
      <c r="Q21" s="456"/>
      <c r="R21" s="428">
        <v>0</v>
      </c>
      <c r="S21" s="372"/>
      <c r="T21" s="499"/>
      <c r="U21" s="372"/>
      <c r="V21" s="17"/>
      <c r="W21" s="17"/>
      <c r="X21" s="17"/>
      <c r="Y21" s="17"/>
      <c r="Z21" s="17"/>
      <c r="AA21" s="17"/>
      <c r="AB21" s="17"/>
      <c r="AC21" s="17"/>
      <c r="AD21" s="17"/>
      <c r="AE21" s="17"/>
      <c r="AF21" s="17"/>
      <c r="AG21" s="17"/>
      <c r="AH21" s="17"/>
      <c r="AI21" s="17"/>
      <c r="AJ21" s="17"/>
      <c r="AK21" s="1"/>
      <c r="AL21" s="1"/>
      <c r="AM21" s="1"/>
      <c r="AN21" s="1"/>
      <c r="AO21" s="1"/>
      <c r="AP21" s="1"/>
      <c r="AQ21" s="1"/>
      <c r="AR21" s="1"/>
      <c r="AS21" s="1"/>
      <c r="AT21" s="1"/>
      <c r="AU21" s="1"/>
      <c r="AV21" s="1"/>
    </row>
    <row r="22" spans="1:48" s="2" customFormat="1" ht="53.25" customHeight="1" x14ac:dyDescent="0.3">
      <c r="A22" s="375">
        <v>14</v>
      </c>
      <c r="B22" s="648" t="s">
        <v>114</v>
      </c>
      <c r="C22" s="648"/>
      <c r="D22" s="377" t="s">
        <v>756</v>
      </c>
      <c r="E22" s="378"/>
      <c r="F22" s="428">
        <v>0</v>
      </c>
      <c r="G22" s="409"/>
      <c r="H22" s="409"/>
      <c r="I22" s="408"/>
      <c r="J22" s="428">
        <v>0</v>
      </c>
      <c r="K22" s="346"/>
      <c r="L22" s="346"/>
      <c r="M22" s="346"/>
      <c r="N22" s="454">
        <v>1</v>
      </c>
      <c r="O22" s="459" t="s">
        <v>1431</v>
      </c>
      <c r="P22" s="459" t="s">
        <v>1432</v>
      </c>
      <c r="Q22" s="462" t="s">
        <v>1436</v>
      </c>
      <c r="R22" s="428">
        <v>1</v>
      </c>
      <c r="S22" s="499"/>
      <c r="T22" s="499"/>
      <c r="U22" s="499"/>
      <c r="V22" s="17"/>
      <c r="W22" s="17"/>
      <c r="X22" s="17"/>
      <c r="Y22" s="17"/>
      <c r="Z22" s="17"/>
      <c r="AA22" s="17"/>
      <c r="AB22" s="17"/>
      <c r="AC22" s="17"/>
      <c r="AD22" s="17"/>
      <c r="AE22" s="17"/>
      <c r="AF22" s="17"/>
      <c r="AG22" s="17"/>
      <c r="AH22" s="17"/>
      <c r="AI22" s="17"/>
      <c r="AJ22" s="17"/>
      <c r="AK22" s="1"/>
      <c r="AL22" s="1"/>
      <c r="AM22" s="1"/>
      <c r="AN22" s="1"/>
      <c r="AO22" s="1"/>
      <c r="AP22" s="1"/>
      <c r="AQ22" s="1"/>
      <c r="AR22" s="1"/>
      <c r="AS22" s="1"/>
      <c r="AT22" s="1"/>
      <c r="AU22" s="1"/>
      <c r="AV22" s="1"/>
    </row>
    <row r="23" spans="1:48" s="2" customFormat="1" ht="42" customHeight="1" x14ac:dyDescent="0.3">
      <c r="A23" s="375">
        <v>15</v>
      </c>
      <c r="B23" s="648" t="s">
        <v>115</v>
      </c>
      <c r="C23" s="648"/>
      <c r="D23" s="377" t="s">
        <v>756</v>
      </c>
      <c r="E23" s="378"/>
      <c r="F23" s="428">
        <v>0</v>
      </c>
      <c r="G23" s="409"/>
      <c r="H23" s="409"/>
      <c r="I23" s="408"/>
      <c r="J23" s="428">
        <v>0</v>
      </c>
      <c r="K23" s="346"/>
      <c r="L23" s="346"/>
      <c r="M23" s="346"/>
      <c r="N23" s="454">
        <v>1</v>
      </c>
      <c r="O23" s="459" t="s">
        <v>1433</v>
      </c>
      <c r="P23" s="459" t="s">
        <v>1434</v>
      </c>
      <c r="Q23" s="462" t="s">
        <v>1436</v>
      </c>
      <c r="R23" s="428">
        <v>1</v>
      </c>
      <c r="S23" s="499"/>
      <c r="T23" s="499"/>
      <c r="U23" s="499"/>
      <c r="V23" s="17"/>
      <c r="W23" s="17"/>
      <c r="X23" s="17"/>
      <c r="Y23" s="17"/>
      <c r="Z23" s="17"/>
      <c r="AA23" s="17"/>
      <c r="AB23" s="17"/>
      <c r="AC23" s="17"/>
      <c r="AD23" s="17"/>
      <c r="AE23" s="17"/>
      <c r="AF23" s="17"/>
      <c r="AG23" s="17"/>
      <c r="AH23" s="17"/>
      <c r="AI23" s="17"/>
      <c r="AJ23" s="17"/>
      <c r="AK23" s="1"/>
      <c r="AL23" s="1"/>
      <c r="AM23" s="1"/>
      <c r="AN23" s="1"/>
      <c r="AO23" s="1"/>
      <c r="AP23" s="1"/>
      <c r="AQ23" s="1"/>
      <c r="AR23" s="1"/>
      <c r="AS23" s="1"/>
      <c r="AT23" s="1"/>
      <c r="AU23" s="1"/>
      <c r="AV23" s="1"/>
    </row>
    <row r="24" spans="1:48" s="2" customFormat="1" ht="33.75" customHeight="1" x14ac:dyDescent="0.3">
      <c r="A24" s="375">
        <v>16</v>
      </c>
      <c r="B24" s="648" t="s">
        <v>116</v>
      </c>
      <c r="C24" s="648"/>
      <c r="D24" s="377" t="s">
        <v>756</v>
      </c>
      <c r="E24" s="378"/>
      <c r="F24" s="428">
        <v>0</v>
      </c>
      <c r="G24" s="409"/>
      <c r="H24" s="409"/>
      <c r="I24" s="408"/>
      <c r="J24" s="428">
        <v>0</v>
      </c>
      <c r="K24" s="346"/>
      <c r="L24" s="346"/>
      <c r="M24" s="346"/>
      <c r="N24" s="454">
        <v>1</v>
      </c>
      <c r="O24" s="459" t="s">
        <v>1431</v>
      </c>
      <c r="P24" s="461" t="s">
        <v>1435</v>
      </c>
      <c r="Q24" s="462" t="s">
        <v>1436</v>
      </c>
      <c r="R24" s="428">
        <v>1</v>
      </c>
      <c r="S24" s="499"/>
      <c r="T24" s="499"/>
      <c r="U24" s="499"/>
      <c r="V24" s="17"/>
      <c r="W24" s="17"/>
      <c r="X24" s="17"/>
      <c r="Y24" s="17"/>
      <c r="Z24" s="17"/>
      <c r="AA24" s="17"/>
      <c r="AB24" s="17"/>
      <c r="AC24" s="17"/>
      <c r="AD24" s="17"/>
      <c r="AE24" s="17"/>
      <c r="AF24" s="17"/>
      <c r="AG24" s="17"/>
      <c r="AH24" s="17"/>
      <c r="AI24" s="17"/>
      <c r="AJ24" s="17"/>
      <c r="AK24" s="1"/>
      <c r="AL24" s="1"/>
      <c r="AM24" s="1"/>
      <c r="AN24" s="1"/>
      <c r="AO24" s="1"/>
      <c r="AP24" s="1"/>
      <c r="AQ24" s="1"/>
      <c r="AR24" s="1"/>
      <c r="AS24" s="1"/>
      <c r="AT24" s="1"/>
      <c r="AU24" s="1"/>
      <c r="AV24" s="1"/>
    </row>
    <row r="25" spans="1:48" s="2" customFormat="1" ht="33.75" customHeight="1" x14ac:dyDescent="0.3">
      <c r="A25" s="375">
        <v>17</v>
      </c>
      <c r="B25" s="648" t="s">
        <v>757</v>
      </c>
      <c r="C25" s="648"/>
      <c r="D25" s="377" t="s">
        <v>750</v>
      </c>
      <c r="E25" s="378"/>
      <c r="F25" s="428">
        <v>0</v>
      </c>
      <c r="G25" s="409"/>
      <c r="H25" s="409"/>
      <c r="I25" s="408"/>
      <c r="J25" s="428">
        <v>0</v>
      </c>
      <c r="K25" s="346"/>
      <c r="L25" s="346"/>
      <c r="M25" s="346"/>
      <c r="N25" s="428">
        <v>0</v>
      </c>
      <c r="O25" s="458"/>
      <c r="P25" s="458"/>
      <c r="Q25" s="346"/>
      <c r="R25" s="428">
        <v>1</v>
      </c>
      <c r="S25" s="372" t="s">
        <v>1669</v>
      </c>
      <c r="T25" s="499" t="s">
        <v>1665</v>
      </c>
      <c r="U25" s="372" t="s">
        <v>1664</v>
      </c>
      <c r="V25" s="17"/>
      <c r="W25" s="17"/>
      <c r="X25" s="17"/>
      <c r="Y25" s="17"/>
      <c r="Z25" s="17"/>
      <c r="AA25" s="17"/>
      <c r="AB25" s="17"/>
      <c r="AC25" s="17"/>
      <c r="AD25" s="17"/>
      <c r="AE25" s="17"/>
      <c r="AF25" s="17"/>
      <c r="AG25" s="17"/>
      <c r="AH25" s="17"/>
      <c r="AI25" s="17"/>
      <c r="AJ25" s="17"/>
      <c r="AK25" s="1"/>
      <c r="AL25" s="1"/>
      <c r="AM25" s="1"/>
      <c r="AN25" s="1"/>
      <c r="AO25" s="1"/>
      <c r="AP25" s="1"/>
      <c r="AQ25" s="1"/>
      <c r="AR25" s="1"/>
      <c r="AS25" s="1"/>
      <c r="AT25" s="1"/>
      <c r="AU25" s="1"/>
      <c r="AV25" s="1"/>
    </row>
    <row r="26" spans="1:48" s="2" customFormat="1" ht="67.5" customHeight="1" x14ac:dyDescent="0.3">
      <c r="A26" s="375">
        <v>18</v>
      </c>
      <c r="B26" s="648" t="s">
        <v>758</v>
      </c>
      <c r="C26" s="648"/>
      <c r="D26" s="377" t="s">
        <v>756</v>
      </c>
      <c r="E26" s="378"/>
      <c r="F26" s="428">
        <v>0</v>
      </c>
      <c r="G26" s="409"/>
      <c r="H26" s="409"/>
      <c r="I26" s="408"/>
      <c r="J26" s="428">
        <v>0</v>
      </c>
      <c r="K26" s="346"/>
      <c r="L26" s="346"/>
      <c r="M26" s="346"/>
      <c r="N26" s="428">
        <v>0</v>
      </c>
      <c r="O26" s="346"/>
      <c r="P26" s="346"/>
      <c r="Q26" s="346"/>
      <c r="R26" s="428">
        <v>1</v>
      </c>
      <c r="S26" s="372" t="s">
        <v>1666</v>
      </c>
      <c r="T26" s="499" t="s">
        <v>1667</v>
      </c>
      <c r="U26" s="372" t="s">
        <v>1668</v>
      </c>
      <c r="V26" s="17"/>
      <c r="W26" s="17"/>
      <c r="X26" s="17"/>
      <c r="Y26" s="17"/>
      <c r="Z26" s="17"/>
      <c r="AA26" s="17"/>
      <c r="AB26" s="17"/>
      <c r="AC26" s="17"/>
      <c r="AD26" s="17"/>
      <c r="AE26" s="17"/>
      <c r="AF26" s="17"/>
      <c r="AG26" s="17"/>
      <c r="AH26" s="17"/>
      <c r="AI26" s="17"/>
      <c r="AJ26" s="17"/>
      <c r="AK26" s="1"/>
      <c r="AL26" s="1"/>
      <c r="AM26" s="1"/>
      <c r="AN26" s="1"/>
      <c r="AO26" s="1"/>
      <c r="AP26" s="1"/>
      <c r="AQ26" s="1"/>
      <c r="AR26" s="1"/>
      <c r="AS26" s="1"/>
      <c r="AT26" s="1"/>
      <c r="AU26" s="1"/>
      <c r="AV26" s="1"/>
    </row>
    <row r="27" spans="1:48" s="2" customFormat="1" ht="33.75" customHeight="1" x14ac:dyDescent="0.3">
      <c r="A27" s="375">
        <v>19</v>
      </c>
      <c r="B27" s="648" t="s">
        <v>117</v>
      </c>
      <c r="C27" s="648"/>
      <c r="D27" s="377" t="s">
        <v>756</v>
      </c>
      <c r="E27" s="378"/>
      <c r="F27" s="428">
        <v>0</v>
      </c>
      <c r="G27" s="409"/>
      <c r="H27" s="409"/>
      <c r="I27" s="408"/>
      <c r="J27" s="428">
        <v>0</v>
      </c>
      <c r="K27" s="346"/>
      <c r="L27" s="346"/>
      <c r="M27" s="346"/>
      <c r="N27" s="428">
        <v>0</v>
      </c>
      <c r="O27" s="346"/>
      <c r="P27" s="346"/>
      <c r="Q27" s="346"/>
      <c r="R27" s="428">
        <v>1</v>
      </c>
      <c r="S27" s="646" t="s">
        <v>1664</v>
      </c>
      <c r="T27" s="499"/>
      <c r="U27" s="646" t="s">
        <v>1664</v>
      </c>
      <c r="V27" s="17"/>
      <c r="W27" s="17"/>
      <c r="X27" s="17"/>
      <c r="Y27" s="17"/>
      <c r="Z27" s="17"/>
      <c r="AA27" s="17"/>
      <c r="AB27" s="17"/>
      <c r="AC27" s="17"/>
      <c r="AD27" s="17"/>
      <c r="AE27" s="17"/>
      <c r="AF27" s="17"/>
      <c r="AG27" s="17"/>
      <c r="AH27" s="17"/>
      <c r="AI27" s="17"/>
      <c r="AJ27" s="17"/>
      <c r="AK27" s="1"/>
      <c r="AL27" s="1"/>
      <c r="AM27" s="1"/>
      <c r="AN27" s="1"/>
      <c r="AO27" s="1"/>
      <c r="AP27" s="1"/>
      <c r="AQ27" s="1"/>
      <c r="AR27" s="1"/>
      <c r="AS27" s="1"/>
      <c r="AT27" s="1"/>
      <c r="AU27" s="1"/>
      <c r="AV27" s="1"/>
    </row>
    <row r="28" spans="1:48" s="2" customFormat="1" ht="33.75" customHeight="1" x14ac:dyDescent="0.3">
      <c r="A28" s="375">
        <v>20</v>
      </c>
      <c r="B28" s="648" t="s">
        <v>759</v>
      </c>
      <c r="C28" s="648"/>
      <c r="D28" s="377" t="s">
        <v>760</v>
      </c>
      <c r="E28" s="378"/>
      <c r="F28" s="428">
        <v>0</v>
      </c>
      <c r="G28" s="409"/>
      <c r="H28" s="409"/>
      <c r="I28" s="408"/>
      <c r="J28" s="428">
        <v>0</v>
      </c>
      <c r="K28" s="346"/>
      <c r="L28" s="346"/>
      <c r="M28" s="346"/>
      <c r="N28" s="428">
        <v>0</v>
      </c>
      <c r="O28" s="346"/>
      <c r="P28" s="346"/>
      <c r="Q28" s="346"/>
      <c r="R28" s="533">
        <v>1</v>
      </c>
      <c r="S28" s="647"/>
      <c r="T28" s="499" t="s">
        <v>1665</v>
      </c>
      <c r="U28" s="647"/>
      <c r="V28" s="17"/>
      <c r="W28" s="17"/>
      <c r="X28" s="17"/>
      <c r="Y28" s="17"/>
      <c r="Z28" s="17"/>
      <c r="AA28" s="17"/>
      <c r="AB28" s="17"/>
      <c r="AC28" s="17"/>
      <c r="AD28" s="17"/>
      <c r="AE28" s="17"/>
      <c r="AF28" s="17"/>
      <c r="AG28" s="17"/>
      <c r="AH28" s="17"/>
      <c r="AI28" s="17"/>
      <c r="AJ28" s="17"/>
      <c r="AK28" s="1"/>
      <c r="AL28" s="1"/>
      <c r="AM28" s="1"/>
      <c r="AN28" s="1"/>
      <c r="AO28" s="1"/>
      <c r="AP28" s="1"/>
      <c r="AQ28" s="1"/>
      <c r="AR28" s="1"/>
      <c r="AS28" s="1"/>
      <c r="AT28" s="1"/>
      <c r="AU28" s="1"/>
      <c r="AV28" s="1"/>
    </row>
    <row r="29" spans="1:48" s="2" customFormat="1" ht="16.5" customHeight="1" x14ac:dyDescent="0.3">
      <c r="E29" s="17"/>
      <c r="F29" s="99">
        <f>IFERROR(AVERAGE(F9:F28),"")</f>
        <v>0.32900000000000001</v>
      </c>
      <c r="G29" s="17"/>
      <c r="H29" s="17"/>
      <c r="I29" s="17"/>
      <c r="J29" s="27">
        <f>IFERROR(AVERAGE(J9:J28),"")</f>
        <v>0.33450000000000002</v>
      </c>
      <c r="K29" s="17"/>
      <c r="L29" s="17"/>
      <c r="M29" s="17"/>
      <c r="N29" s="27">
        <f>IFERROR(AVERAGE(N9:N28),"")</f>
        <v>0.55300000000000005</v>
      </c>
      <c r="O29" s="17"/>
      <c r="P29" s="17"/>
      <c r="Q29" s="17"/>
      <c r="R29" s="27">
        <f>IFERROR(AVERAGE(R9:R28),"")</f>
        <v>0.89300000000000002</v>
      </c>
      <c r="S29" s="44"/>
      <c r="T29" s="46"/>
      <c r="U29" s="44"/>
      <c r="V29" s="17"/>
      <c r="W29" s="17"/>
      <c r="X29" s="17"/>
      <c r="Y29" s="17"/>
      <c r="Z29" s="17"/>
      <c r="AA29" s="17"/>
      <c r="AB29" s="17"/>
      <c r="AC29" s="17"/>
      <c r="AD29" s="17"/>
      <c r="AE29" s="17"/>
      <c r="AF29" s="17"/>
      <c r="AG29" s="17"/>
      <c r="AH29" s="17"/>
      <c r="AI29" s="17"/>
      <c r="AJ29" s="17"/>
      <c r="AK29" s="1"/>
      <c r="AL29" s="1"/>
      <c r="AM29" s="1"/>
      <c r="AN29" s="1"/>
      <c r="AO29" s="1"/>
      <c r="AP29" s="1"/>
      <c r="AQ29" s="1"/>
      <c r="AR29" s="1"/>
      <c r="AS29" s="1"/>
      <c r="AT29" s="1"/>
      <c r="AU29" s="1"/>
      <c r="AV29" s="1"/>
    </row>
    <row r="30" spans="1:48" s="2" customFormat="1" ht="16.5" customHeight="1" x14ac:dyDescent="0.3">
      <c r="E30" s="17"/>
      <c r="F30" s="17"/>
      <c r="G30" s="17"/>
      <c r="H30" s="17"/>
      <c r="I30" s="17"/>
      <c r="J30" s="17"/>
      <c r="K30" s="17"/>
      <c r="L30" s="17"/>
      <c r="M30" s="17"/>
      <c r="N30" s="17"/>
      <c r="O30" s="17"/>
      <c r="P30" s="17"/>
      <c r="Q30" s="17"/>
      <c r="R30" s="17"/>
      <c r="S30" s="44"/>
      <c r="T30" s="46"/>
      <c r="U30" s="44"/>
      <c r="V30" s="17"/>
      <c r="W30" s="17"/>
      <c r="X30" s="17"/>
      <c r="Y30" s="17"/>
      <c r="Z30" s="17"/>
      <c r="AA30" s="17"/>
      <c r="AB30" s="17"/>
      <c r="AC30" s="17"/>
      <c r="AD30" s="17"/>
      <c r="AE30" s="17"/>
      <c r="AF30" s="17"/>
      <c r="AG30" s="17"/>
      <c r="AH30" s="17"/>
      <c r="AI30" s="17"/>
      <c r="AJ30" s="17"/>
      <c r="AK30" s="1"/>
      <c r="AL30" s="1"/>
      <c r="AM30" s="1"/>
      <c r="AN30" s="1"/>
      <c r="AO30" s="1"/>
      <c r="AP30" s="1"/>
      <c r="AQ30" s="1"/>
      <c r="AR30" s="1"/>
      <c r="AS30" s="1"/>
      <c r="AT30" s="1"/>
      <c r="AU30" s="1"/>
      <c r="AV30" s="1"/>
    </row>
    <row r="31" spans="1:48" s="2" customFormat="1" ht="16.5" customHeight="1" x14ac:dyDescent="0.3">
      <c r="E31" s="17"/>
      <c r="F31" s="17"/>
      <c r="G31" s="17"/>
      <c r="H31" s="17"/>
      <c r="I31" s="17"/>
      <c r="J31" s="17"/>
      <c r="K31" s="17"/>
      <c r="L31" s="17"/>
      <c r="M31" s="17"/>
      <c r="N31" s="17"/>
      <c r="O31" s="17"/>
      <c r="P31" s="17"/>
      <c r="Q31" s="17"/>
      <c r="R31" s="17"/>
      <c r="S31" s="44"/>
      <c r="T31" s="46"/>
      <c r="U31" s="44"/>
      <c r="V31" s="17"/>
      <c r="W31" s="17"/>
      <c r="X31" s="17"/>
      <c r="Y31" s="17"/>
      <c r="Z31" s="17"/>
      <c r="AA31" s="17"/>
      <c r="AB31" s="17"/>
      <c r="AC31" s="17"/>
      <c r="AD31" s="17"/>
      <c r="AE31" s="17"/>
      <c r="AF31" s="17"/>
      <c r="AG31" s="17"/>
      <c r="AH31" s="17"/>
      <c r="AI31" s="17"/>
      <c r="AJ31" s="17"/>
      <c r="AK31" s="1"/>
      <c r="AL31" s="1"/>
      <c r="AM31" s="1"/>
      <c r="AN31" s="1"/>
      <c r="AO31" s="1"/>
      <c r="AP31" s="1"/>
      <c r="AQ31" s="1"/>
      <c r="AR31" s="1"/>
      <c r="AS31" s="1"/>
      <c r="AT31" s="1"/>
      <c r="AU31" s="1"/>
      <c r="AV31" s="1"/>
    </row>
    <row r="32" spans="1:48" s="2" customFormat="1" ht="16.5" hidden="1" customHeight="1" thickBot="1" x14ac:dyDescent="0.35">
      <c r="E32" s="17"/>
      <c r="F32" s="17"/>
      <c r="G32" s="17"/>
      <c r="H32" s="17"/>
      <c r="I32" s="17"/>
      <c r="J32" s="17"/>
      <c r="K32" s="17"/>
      <c r="L32" s="17"/>
      <c r="M32" s="17"/>
      <c r="N32" s="17"/>
      <c r="O32" s="17"/>
      <c r="P32" s="17"/>
      <c r="Q32" s="17"/>
      <c r="R32" s="17"/>
      <c r="S32" s="44"/>
      <c r="T32" s="46"/>
      <c r="U32" s="44"/>
      <c r="V32" s="17"/>
      <c r="W32" s="17"/>
      <c r="X32" s="17"/>
      <c r="Y32" s="17"/>
      <c r="Z32" s="17"/>
      <c r="AA32" s="17"/>
      <c r="AB32" s="17"/>
      <c r="AC32" s="17"/>
      <c r="AD32" s="17"/>
      <c r="AE32" s="17"/>
      <c r="AF32" s="17"/>
      <c r="AG32" s="17"/>
      <c r="AH32" s="17"/>
      <c r="AI32" s="17"/>
      <c r="AJ32" s="17"/>
      <c r="AK32" s="1"/>
      <c r="AL32" s="1"/>
      <c r="AM32" s="1"/>
      <c r="AN32" s="1"/>
      <c r="AO32" s="1"/>
      <c r="AP32" s="1"/>
      <c r="AQ32" s="1"/>
      <c r="AR32" s="1"/>
      <c r="AS32" s="1"/>
      <c r="AT32" s="1"/>
      <c r="AU32" s="1"/>
      <c r="AV32" s="1"/>
    </row>
    <row r="33" spans="2:48" s="2" customFormat="1" ht="36" hidden="1" customHeight="1" thickBot="1" x14ac:dyDescent="0.35">
      <c r="B33" s="106" t="s">
        <v>908</v>
      </c>
      <c r="C33" s="106" t="s">
        <v>221</v>
      </c>
      <c r="D33" s="106" t="s">
        <v>222</v>
      </c>
      <c r="E33" s="122" t="s">
        <v>191</v>
      </c>
      <c r="F33" s="106" t="s">
        <v>192</v>
      </c>
      <c r="G33" s="122" t="s">
        <v>220</v>
      </c>
      <c r="H33" s="17"/>
      <c r="I33" s="17"/>
      <c r="J33" s="17"/>
      <c r="K33" s="17"/>
      <c r="L33" s="17"/>
      <c r="M33" s="17"/>
      <c r="N33" s="17"/>
      <c r="O33" s="17"/>
      <c r="P33" s="17"/>
      <c r="Q33" s="17"/>
      <c r="R33" s="17"/>
      <c r="S33" s="44"/>
      <c r="T33" s="46"/>
      <c r="U33" s="44"/>
      <c r="V33" s="17"/>
      <c r="W33" s="17"/>
      <c r="X33" s="17"/>
      <c r="Y33" s="17"/>
      <c r="Z33" s="17"/>
      <c r="AA33" s="17"/>
      <c r="AB33" s="17"/>
      <c r="AC33" s="17"/>
      <c r="AD33" s="17"/>
      <c r="AE33" s="17"/>
      <c r="AF33" s="17"/>
      <c r="AG33" s="17"/>
      <c r="AH33" s="17"/>
      <c r="AI33" s="17"/>
      <c r="AJ33" s="17"/>
      <c r="AK33" s="1"/>
      <c r="AL33" s="1"/>
      <c r="AM33" s="1"/>
      <c r="AN33" s="1"/>
      <c r="AO33" s="1"/>
      <c r="AP33" s="1"/>
      <c r="AQ33" s="1"/>
      <c r="AR33" s="1"/>
      <c r="AS33" s="1"/>
      <c r="AT33" s="1"/>
      <c r="AU33" s="1"/>
      <c r="AV33" s="1"/>
    </row>
    <row r="34" spans="2:48" s="2" customFormat="1" ht="31.5" hidden="1" customHeight="1" thickTop="1" thickBot="1" x14ac:dyDescent="0.35">
      <c r="B34" s="111">
        <f>SUM(B35-C34)</f>
        <v>0.67100000000000004</v>
      </c>
      <c r="C34" s="111">
        <f>SUM(F29)</f>
        <v>0.32900000000000001</v>
      </c>
      <c r="D34" s="111">
        <f>SUM(J29)</f>
        <v>0.33450000000000002</v>
      </c>
      <c r="E34" s="121"/>
      <c r="F34" s="111"/>
      <c r="G34" s="121">
        <f>+SUM(C34:E34)</f>
        <v>0.66349999999999998</v>
      </c>
      <c r="H34" s="17"/>
      <c r="I34" s="17"/>
      <c r="J34" s="17"/>
      <c r="K34" s="17"/>
      <c r="L34" s="17"/>
      <c r="M34" s="17"/>
      <c r="N34" s="17"/>
      <c r="O34" s="17"/>
      <c r="P34" s="17"/>
      <c r="Q34" s="17"/>
      <c r="R34" s="17"/>
      <c r="S34" s="44"/>
      <c r="T34" s="46"/>
      <c r="U34" s="44"/>
      <c r="V34" s="17"/>
      <c r="W34" s="17"/>
      <c r="X34" s="17"/>
      <c r="Y34" s="17"/>
      <c r="Z34" s="17"/>
      <c r="AA34" s="17"/>
      <c r="AB34" s="17"/>
      <c r="AC34" s="17"/>
      <c r="AD34" s="17"/>
      <c r="AE34" s="17"/>
      <c r="AF34" s="17"/>
      <c r="AG34" s="17"/>
      <c r="AH34" s="17"/>
      <c r="AI34" s="17"/>
      <c r="AJ34" s="17"/>
      <c r="AK34" s="1"/>
      <c r="AL34" s="1"/>
      <c r="AM34" s="1"/>
      <c r="AN34" s="1"/>
      <c r="AO34" s="1"/>
      <c r="AP34" s="1"/>
      <c r="AQ34" s="1"/>
      <c r="AR34" s="1"/>
      <c r="AS34" s="1"/>
      <c r="AT34" s="1"/>
      <c r="AU34" s="1"/>
      <c r="AV34" s="1"/>
    </row>
    <row r="35" spans="2:48" s="2" customFormat="1" ht="16.5" hidden="1" customHeight="1" x14ac:dyDescent="0.3">
      <c r="B35" s="347">
        <v>1</v>
      </c>
      <c r="E35" s="17"/>
      <c r="F35" s="17"/>
      <c r="G35" s="17"/>
      <c r="H35" s="17"/>
      <c r="I35" s="17"/>
      <c r="J35" s="17"/>
      <c r="K35" s="17"/>
      <c r="L35" s="17"/>
      <c r="M35" s="17"/>
      <c r="N35" s="17"/>
      <c r="O35" s="17"/>
      <c r="P35" s="17"/>
      <c r="Q35" s="17"/>
      <c r="R35" s="17"/>
      <c r="S35" s="44"/>
      <c r="T35" s="46"/>
      <c r="U35" s="44"/>
      <c r="V35" s="17"/>
      <c r="W35" s="17"/>
      <c r="X35" s="17"/>
      <c r="Y35" s="17"/>
      <c r="Z35" s="17"/>
      <c r="AA35" s="17"/>
      <c r="AB35" s="17"/>
      <c r="AC35" s="17"/>
      <c r="AD35" s="17"/>
      <c r="AE35" s="17"/>
      <c r="AF35" s="17"/>
      <c r="AG35" s="17"/>
      <c r="AH35" s="17"/>
      <c r="AI35" s="17"/>
      <c r="AJ35" s="17"/>
      <c r="AK35" s="1"/>
      <c r="AL35" s="1"/>
      <c r="AM35" s="1"/>
      <c r="AN35" s="1"/>
      <c r="AO35" s="1"/>
      <c r="AP35" s="1"/>
      <c r="AQ35" s="1"/>
      <c r="AR35" s="1"/>
      <c r="AS35" s="1"/>
      <c r="AT35" s="1"/>
      <c r="AU35" s="1"/>
      <c r="AV35" s="1"/>
    </row>
    <row r="36" spans="2:48" s="2" customFormat="1" ht="16.5" hidden="1" customHeight="1" x14ac:dyDescent="0.3">
      <c r="E36" s="17"/>
      <c r="F36" s="17"/>
      <c r="G36" s="17"/>
      <c r="H36" s="17"/>
      <c r="I36" s="17"/>
      <c r="J36" s="17"/>
      <c r="K36" s="17"/>
      <c r="L36" s="17"/>
      <c r="M36" s="17"/>
      <c r="N36" s="17"/>
      <c r="O36" s="17"/>
      <c r="P36" s="17"/>
      <c r="Q36" s="17"/>
      <c r="R36" s="17"/>
      <c r="S36" s="44"/>
      <c r="T36" s="46"/>
      <c r="U36" s="44"/>
      <c r="V36" s="17"/>
      <c r="W36" s="17"/>
      <c r="X36" s="17"/>
      <c r="Y36" s="17"/>
      <c r="Z36" s="17"/>
      <c r="AA36" s="17"/>
      <c r="AB36" s="17"/>
      <c r="AC36" s="17"/>
      <c r="AD36" s="17"/>
      <c r="AE36" s="17"/>
      <c r="AF36" s="17"/>
      <c r="AG36" s="17"/>
      <c r="AH36" s="17"/>
      <c r="AI36" s="17"/>
      <c r="AJ36" s="17"/>
      <c r="AK36" s="1"/>
      <c r="AL36" s="1"/>
      <c r="AM36" s="1"/>
      <c r="AN36" s="1"/>
      <c r="AO36" s="1"/>
      <c r="AP36" s="1"/>
      <c r="AQ36" s="1"/>
      <c r="AR36" s="1"/>
      <c r="AS36" s="1"/>
      <c r="AT36" s="1"/>
      <c r="AU36" s="1"/>
      <c r="AV36" s="1"/>
    </row>
    <row r="37" spans="2:48" s="2" customFormat="1" ht="16.5" hidden="1" customHeight="1" x14ac:dyDescent="0.3">
      <c r="E37" s="17"/>
      <c r="F37" s="17"/>
      <c r="G37" s="17"/>
      <c r="H37" s="17"/>
      <c r="I37" s="17"/>
      <c r="J37" s="17"/>
      <c r="K37" s="17"/>
      <c r="L37" s="17"/>
      <c r="M37" s="17"/>
      <c r="N37" s="17"/>
      <c r="O37" s="17"/>
      <c r="P37" s="17"/>
      <c r="Q37" s="17"/>
      <c r="R37" s="17"/>
      <c r="S37" s="44"/>
      <c r="T37" s="46"/>
      <c r="U37" s="44"/>
      <c r="V37" s="17"/>
      <c r="W37" s="17"/>
      <c r="X37" s="17"/>
      <c r="Y37" s="17"/>
      <c r="Z37" s="17"/>
      <c r="AA37" s="17"/>
      <c r="AB37" s="17"/>
      <c r="AC37" s="17"/>
      <c r="AD37" s="17"/>
      <c r="AE37" s="17"/>
      <c r="AF37" s="17"/>
      <c r="AG37" s="17"/>
      <c r="AH37" s="17"/>
      <c r="AI37" s="17"/>
      <c r="AJ37" s="17"/>
      <c r="AK37" s="1"/>
      <c r="AL37" s="1"/>
      <c r="AM37" s="1"/>
      <c r="AN37" s="1"/>
      <c r="AO37" s="1"/>
      <c r="AP37" s="1"/>
      <c r="AQ37" s="1"/>
      <c r="AR37" s="1"/>
      <c r="AS37" s="1"/>
      <c r="AT37" s="1"/>
      <c r="AU37" s="1"/>
      <c r="AV37" s="1"/>
    </row>
    <row r="38" spans="2:48" s="2" customFormat="1" ht="16.5" hidden="1" customHeight="1" x14ac:dyDescent="0.3">
      <c r="E38" s="17"/>
      <c r="F38" s="17"/>
      <c r="G38" s="17"/>
      <c r="H38" s="17"/>
      <c r="I38" s="17"/>
      <c r="J38" s="17"/>
      <c r="K38" s="17"/>
      <c r="L38" s="17"/>
      <c r="M38" s="17"/>
      <c r="N38" s="17"/>
      <c r="O38" s="17"/>
      <c r="P38" s="17"/>
      <c r="Q38" s="17"/>
      <c r="R38" s="17"/>
      <c r="S38" s="44"/>
      <c r="T38" s="46"/>
      <c r="U38" s="44"/>
      <c r="V38" s="17"/>
      <c r="W38" s="17"/>
      <c r="X38" s="17"/>
      <c r="Y38" s="17"/>
      <c r="Z38" s="17"/>
      <c r="AA38" s="17"/>
      <c r="AB38" s="17"/>
      <c r="AC38" s="17"/>
      <c r="AD38" s="17"/>
      <c r="AE38" s="17"/>
      <c r="AF38" s="17"/>
      <c r="AG38" s="17"/>
      <c r="AH38" s="17"/>
      <c r="AI38" s="17"/>
      <c r="AJ38" s="17"/>
      <c r="AK38" s="1"/>
      <c r="AL38" s="1"/>
      <c r="AM38" s="1"/>
      <c r="AN38" s="1"/>
      <c r="AO38" s="1"/>
      <c r="AP38" s="1"/>
      <c r="AQ38" s="1"/>
      <c r="AR38" s="1"/>
      <c r="AS38" s="1"/>
      <c r="AT38" s="1"/>
      <c r="AU38" s="1"/>
      <c r="AV38" s="1"/>
    </row>
    <row r="39" spans="2:48" s="2" customFormat="1" ht="16.5" hidden="1" customHeight="1" x14ac:dyDescent="0.3">
      <c r="E39" s="17"/>
      <c r="F39" s="17"/>
      <c r="G39" s="17"/>
      <c r="H39" s="17"/>
      <c r="I39" s="17"/>
      <c r="J39" s="17"/>
      <c r="K39" s="17"/>
      <c r="L39" s="17"/>
      <c r="M39" s="17"/>
      <c r="N39" s="17"/>
      <c r="O39" s="17"/>
      <c r="P39" s="17"/>
      <c r="Q39" s="17"/>
      <c r="R39" s="17"/>
      <c r="S39" s="44"/>
      <c r="T39" s="46"/>
      <c r="U39" s="44"/>
      <c r="V39" s="17"/>
      <c r="W39" s="17"/>
      <c r="X39" s="17"/>
      <c r="Y39" s="17"/>
      <c r="Z39" s="17"/>
      <c r="AA39" s="17"/>
      <c r="AB39" s="17"/>
      <c r="AC39" s="17"/>
      <c r="AD39" s="17"/>
      <c r="AE39" s="17"/>
      <c r="AF39" s="17"/>
      <c r="AG39" s="17"/>
      <c r="AH39" s="17"/>
      <c r="AI39" s="17"/>
      <c r="AJ39" s="17"/>
      <c r="AK39" s="1"/>
      <c r="AL39" s="1"/>
      <c r="AM39" s="1"/>
      <c r="AN39" s="1"/>
      <c r="AO39" s="1"/>
      <c r="AP39" s="1"/>
      <c r="AQ39" s="1"/>
      <c r="AR39" s="1"/>
      <c r="AS39" s="1"/>
      <c r="AT39" s="1"/>
      <c r="AU39" s="1"/>
      <c r="AV39" s="1"/>
    </row>
    <row r="42" spans="2:48" s="2" customFormat="1" ht="0" hidden="1" customHeight="1" x14ac:dyDescent="0.3">
      <c r="E42" s="17"/>
      <c r="F42" s="17"/>
      <c r="G42" s="17"/>
      <c r="H42" s="17"/>
      <c r="I42" s="17"/>
      <c r="J42" s="17"/>
      <c r="K42" s="17"/>
      <c r="L42" s="17"/>
      <c r="M42" s="17"/>
      <c r="N42" s="17"/>
      <c r="O42" s="17"/>
      <c r="P42" s="17"/>
      <c r="Q42" s="17"/>
      <c r="R42" s="17"/>
      <c r="S42" s="44"/>
      <c r="T42" s="46"/>
      <c r="U42" s="44"/>
      <c r="V42" s="17"/>
      <c r="W42" s="17"/>
      <c r="X42" s="17"/>
      <c r="Y42" s="17"/>
      <c r="Z42" s="17"/>
      <c r="AA42" s="17"/>
      <c r="AB42" s="17"/>
      <c r="AC42" s="17"/>
      <c r="AD42" s="17"/>
      <c r="AE42" s="17"/>
      <c r="AF42" s="17"/>
      <c r="AG42" s="17"/>
      <c r="AH42" s="17"/>
      <c r="AI42" s="17"/>
      <c r="AJ42" s="17"/>
      <c r="AK42" s="1"/>
      <c r="AL42" s="1"/>
      <c r="AM42" s="1"/>
      <c r="AN42" s="1"/>
      <c r="AO42" s="1"/>
      <c r="AP42" s="1"/>
      <c r="AQ42" s="1"/>
      <c r="AR42" s="1"/>
      <c r="AS42" s="1"/>
      <c r="AT42" s="1"/>
      <c r="AU42" s="1"/>
      <c r="AV42" s="1"/>
    </row>
    <row r="43" spans="2:48" s="2" customFormat="1" ht="0" hidden="1" customHeight="1" x14ac:dyDescent="0.3">
      <c r="E43" s="17"/>
      <c r="F43" s="17"/>
      <c r="G43" s="17"/>
      <c r="H43" s="17"/>
      <c r="I43" s="17"/>
      <c r="J43" s="17"/>
      <c r="K43" s="17"/>
      <c r="L43" s="17"/>
      <c r="M43" s="17"/>
      <c r="N43" s="17"/>
      <c r="O43" s="17"/>
      <c r="P43" s="17"/>
      <c r="Q43" s="17"/>
      <c r="R43" s="17"/>
      <c r="S43" s="44"/>
      <c r="T43" s="46"/>
      <c r="U43" s="44"/>
      <c r="V43" s="17"/>
      <c r="W43" s="17"/>
      <c r="X43" s="17"/>
      <c r="Y43" s="17"/>
      <c r="Z43" s="17"/>
      <c r="AA43" s="17"/>
      <c r="AB43" s="17"/>
      <c r="AC43" s="17"/>
      <c r="AD43" s="17"/>
      <c r="AE43" s="17"/>
      <c r="AF43" s="17"/>
      <c r="AG43" s="17"/>
      <c r="AH43" s="17"/>
      <c r="AI43" s="17"/>
      <c r="AJ43" s="17"/>
      <c r="AK43" s="1"/>
      <c r="AL43" s="1"/>
      <c r="AM43" s="1"/>
      <c r="AN43" s="1"/>
      <c r="AO43" s="1"/>
      <c r="AP43" s="1"/>
      <c r="AQ43" s="1"/>
      <c r="AR43" s="1"/>
      <c r="AS43" s="1"/>
      <c r="AT43" s="1"/>
      <c r="AU43" s="1"/>
      <c r="AV43" s="1"/>
    </row>
    <row r="44" spans="2:48" s="2" customFormat="1" ht="0" hidden="1" customHeight="1" x14ac:dyDescent="0.3">
      <c r="E44" s="17"/>
      <c r="F44" s="17"/>
      <c r="G44" s="17"/>
      <c r="H44" s="17"/>
      <c r="I44" s="17"/>
      <c r="J44" s="17"/>
      <c r="K44" s="17"/>
      <c r="L44" s="17"/>
      <c r="M44" s="17"/>
      <c r="N44" s="17"/>
      <c r="O44" s="17"/>
      <c r="P44" s="17"/>
      <c r="Q44" s="17"/>
      <c r="R44" s="17"/>
      <c r="S44" s="44"/>
      <c r="T44" s="46"/>
      <c r="U44" s="44"/>
      <c r="V44" s="17"/>
      <c r="W44" s="17"/>
      <c r="X44" s="17"/>
      <c r="Y44" s="17"/>
      <c r="Z44" s="17"/>
      <c r="AA44" s="17"/>
      <c r="AB44" s="17"/>
      <c r="AC44" s="17"/>
      <c r="AD44" s="17"/>
      <c r="AE44" s="17"/>
      <c r="AF44" s="17"/>
      <c r="AG44" s="17"/>
      <c r="AH44" s="17"/>
      <c r="AI44" s="17"/>
      <c r="AJ44" s="17"/>
      <c r="AK44" s="1"/>
      <c r="AL44" s="1"/>
      <c r="AM44" s="1"/>
      <c r="AN44" s="1"/>
      <c r="AO44" s="1"/>
      <c r="AP44" s="1"/>
      <c r="AQ44" s="1"/>
      <c r="AR44" s="1"/>
      <c r="AS44" s="1"/>
      <c r="AT44" s="1"/>
      <c r="AU44" s="1"/>
      <c r="AV44" s="1"/>
    </row>
    <row r="45" spans="2:48" s="2" customFormat="1" ht="0" hidden="1" customHeight="1" x14ac:dyDescent="0.3">
      <c r="E45" s="17"/>
      <c r="F45" s="17"/>
      <c r="G45" s="17"/>
      <c r="H45" s="17"/>
      <c r="I45" s="17"/>
      <c r="J45" s="17"/>
      <c r="K45" s="17"/>
      <c r="L45" s="17"/>
      <c r="M45" s="17"/>
      <c r="N45" s="17"/>
      <c r="O45" s="17"/>
      <c r="P45" s="17"/>
      <c r="Q45" s="17"/>
      <c r="R45" s="17"/>
      <c r="S45" s="44"/>
      <c r="T45" s="46"/>
      <c r="U45" s="44"/>
      <c r="V45" s="17"/>
      <c r="W45" s="17"/>
      <c r="X45" s="17"/>
      <c r="Y45" s="17"/>
      <c r="Z45" s="17"/>
      <c r="AA45" s="17"/>
      <c r="AB45" s="17"/>
      <c r="AC45" s="17"/>
      <c r="AD45" s="17"/>
      <c r="AE45" s="17"/>
      <c r="AF45" s="17"/>
      <c r="AG45" s="17"/>
      <c r="AH45" s="17"/>
      <c r="AI45" s="17"/>
      <c r="AJ45" s="17"/>
      <c r="AK45" s="1"/>
      <c r="AL45" s="1"/>
      <c r="AM45" s="1"/>
      <c r="AN45" s="1"/>
      <c r="AO45" s="1"/>
      <c r="AP45" s="1"/>
      <c r="AQ45" s="1"/>
      <c r="AR45" s="1"/>
      <c r="AS45" s="1"/>
      <c r="AT45" s="1"/>
      <c r="AU45" s="1"/>
      <c r="AV45" s="1"/>
    </row>
    <row r="46" spans="2:48" s="2" customFormat="1" ht="0" hidden="1" customHeight="1" x14ac:dyDescent="0.3">
      <c r="E46" s="17"/>
      <c r="F46" s="17"/>
      <c r="G46" s="17"/>
      <c r="H46" s="17"/>
      <c r="I46" s="17"/>
      <c r="J46" s="17"/>
      <c r="K46" s="17"/>
      <c r="L46" s="17"/>
      <c r="M46" s="17"/>
      <c r="N46" s="17"/>
      <c r="O46" s="17"/>
      <c r="P46" s="17"/>
      <c r="Q46" s="17"/>
      <c r="R46" s="17"/>
      <c r="S46" s="44"/>
      <c r="T46" s="46"/>
      <c r="U46" s="44"/>
      <c r="V46" s="17"/>
      <c r="W46" s="17"/>
      <c r="X46" s="17"/>
      <c r="Y46" s="17"/>
      <c r="Z46" s="17"/>
      <c r="AA46" s="17"/>
      <c r="AB46" s="17"/>
      <c r="AC46" s="17"/>
      <c r="AD46" s="17"/>
      <c r="AE46" s="17"/>
      <c r="AF46" s="17"/>
      <c r="AG46" s="17"/>
      <c r="AH46" s="17"/>
      <c r="AI46" s="17"/>
      <c r="AJ46" s="17"/>
      <c r="AK46" s="1"/>
      <c r="AL46" s="1"/>
      <c r="AM46" s="1"/>
      <c r="AN46" s="1"/>
      <c r="AO46" s="1"/>
      <c r="AP46" s="1"/>
      <c r="AQ46" s="1"/>
      <c r="AR46" s="1"/>
      <c r="AS46" s="1"/>
      <c r="AT46" s="1"/>
      <c r="AU46" s="1"/>
      <c r="AV46" s="1"/>
    </row>
    <row r="47" spans="2:48" s="2" customFormat="1" ht="0" hidden="1" customHeight="1" x14ac:dyDescent="0.3">
      <c r="E47" s="17"/>
      <c r="F47" s="17"/>
      <c r="G47" s="17"/>
      <c r="H47" s="17"/>
      <c r="I47" s="17"/>
      <c r="J47" s="17"/>
      <c r="K47" s="17"/>
      <c r="L47" s="17"/>
      <c r="M47" s="17"/>
      <c r="N47" s="17"/>
      <c r="O47" s="17"/>
      <c r="P47" s="17"/>
      <c r="Q47" s="17"/>
      <c r="R47" s="17"/>
      <c r="S47" s="44"/>
      <c r="T47" s="46"/>
      <c r="U47" s="44"/>
      <c r="V47" s="17"/>
      <c r="W47" s="17"/>
      <c r="X47" s="17"/>
      <c r="Y47" s="17"/>
      <c r="Z47" s="17"/>
      <c r="AA47" s="17"/>
      <c r="AB47" s="17"/>
      <c r="AC47" s="17"/>
      <c r="AD47" s="17"/>
      <c r="AE47" s="17"/>
      <c r="AF47" s="17"/>
      <c r="AG47" s="17"/>
      <c r="AH47" s="17"/>
      <c r="AI47" s="17"/>
      <c r="AJ47" s="17"/>
      <c r="AK47" s="1"/>
      <c r="AL47" s="1"/>
      <c r="AM47" s="1"/>
      <c r="AN47" s="1"/>
      <c r="AO47" s="1"/>
      <c r="AP47" s="1"/>
      <c r="AQ47" s="1"/>
      <c r="AR47" s="1"/>
      <c r="AS47" s="1"/>
      <c r="AT47" s="1"/>
      <c r="AU47" s="1"/>
      <c r="AV47" s="1"/>
    </row>
    <row r="48" spans="2:48" s="2" customFormat="1" ht="0" hidden="1" customHeight="1" x14ac:dyDescent="0.3">
      <c r="E48" s="17"/>
      <c r="F48" s="17"/>
      <c r="G48" s="17"/>
      <c r="H48" s="17"/>
      <c r="I48" s="17"/>
      <c r="J48" s="17"/>
      <c r="K48" s="17"/>
      <c r="L48" s="17"/>
      <c r="M48" s="17"/>
      <c r="N48" s="17"/>
      <c r="O48" s="17"/>
      <c r="P48" s="17"/>
      <c r="Q48" s="17"/>
      <c r="R48" s="17"/>
      <c r="S48" s="44"/>
      <c r="T48" s="46"/>
      <c r="U48" s="44"/>
      <c r="V48" s="17"/>
      <c r="W48" s="17"/>
      <c r="X48" s="17"/>
      <c r="Y48" s="17"/>
      <c r="Z48" s="17"/>
      <c r="AA48" s="17"/>
      <c r="AB48" s="17"/>
      <c r="AC48" s="17"/>
      <c r="AD48" s="17"/>
      <c r="AE48" s="17"/>
      <c r="AF48" s="17"/>
      <c r="AG48" s="17"/>
      <c r="AH48" s="17"/>
      <c r="AI48" s="17"/>
      <c r="AJ48" s="17"/>
      <c r="AK48" s="1"/>
      <c r="AL48" s="1"/>
      <c r="AM48" s="1"/>
      <c r="AN48" s="1"/>
      <c r="AO48" s="1"/>
      <c r="AP48" s="1"/>
      <c r="AQ48" s="1"/>
      <c r="AR48" s="1"/>
      <c r="AS48" s="1"/>
      <c r="AT48" s="1"/>
      <c r="AU48" s="1"/>
      <c r="AV48" s="1"/>
    </row>
    <row r="49" spans="5:48" s="2" customFormat="1" ht="0" hidden="1" customHeight="1" x14ac:dyDescent="0.3">
      <c r="E49" s="17"/>
      <c r="F49" s="17"/>
      <c r="G49" s="17"/>
      <c r="H49" s="17"/>
      <c r="I49" s="17"/>
      <c r="J49" s="17"/>
      <c r="K49" s="17"/>
      <c r="L49" s="17"/>
      <c r="M49" s="17"/>
      <c r="N49" s="17"/>
      <c r="O49" s="17"/>
      <c r="P49" s="17"/>
      <c r="Q49" s="17"/>
      <c r="R49" s="17"/>
      <c r="S49" s="44"/>
      <c r="T49" s="46"/>
      <c r="U49" s="44"/>
      <c r="V49" s="17"/>
      <c r="W49" s="17"/>
      <c r="X49" s="17"/>
      <c r="Y49" s="17"/>
      <c r="Z49" s="17"/>
      <c r="AA49" s="17"/>
      <c r="AB49" s="17"/>
      <c r="AC49" s="17"/>
      <c r="AD49" s="17"/>
      <c r="AE49" s="17"/>
      <c r="AF49" s="17"/>
      <c r="AG49" s="17"/>
      <c r="AH49" s="17"/>
      <c r="AI49" s="17"/>
      <c r="AJ49" s="17"/>
      <c r="AK49" s="1"/>
      <c r="AL49" s="1"/>
      <c r="AM49" s="1"/>
      <c r="AN49" s="1"/>
      <c r="AO49" s="1"/>
      <c r="AP49" s="1"/>
      <c r="AQ49" s="1"/>
      <c r="AR49" s="1"/>
      <c r="AS49" s="1"/>
      <c r="AT49" s="1"/>
      <c r="AU49" s="1"/>
      <c r="AV49" s="1"/>
    </row>
    <row r="50" spans="5:48" s="2" customFormat="1" ht="0" hidden="1" customHeight="1" x14ac:dyDescent="0.3">
      <c r="E50" s="17"/>
      <c r="F50" s="17"/>
      <c r="G50" s="17"/>
      <c r="H50" s="17"/>
      <c r="I50" s="17"/>
      <c r="J50" s="17"/>
      <c r="K50" s="17"/>
      <c r="L50" s="17"/>
      <c r="M50" s="17"/>
      <c r="N50" s="17"/>
      <c r="O50" s="17"/>
      <c r="P50" s="17"/>
      <c r="Q50" s="17"/>
      <c r="R50" s="17"/>
      <c r="S50" s="44"/>
      <c r="T50" s="46"/>
      <c r="U50" s="44"/>
      <c r="V50" s="17"/>
      <c r="W50" s="17"/>
      <c r="X50" s="17"/>
      <c r="Y50" s="17"/>
      <c r="Z50" s="17"/>
      <c r="AA50" s="17"/>
      <c r="AB50" s="17"/>
      <c r="AC50" s="17"/>
      <c r="AD50" s="17"/>
      <c r="AE50" s="17"/>
      <c r="AF50" s="17"/>
      <c r="AG50" s="17"/>
      <c r="AH50" s="17"/>
      <c r="AI50" s="17"/>
      <c r="AJ50" s="17"/>
      <c r="AK50" s="1"/>
      <c r="AL50" s="1"/>
      <c r="AM50" s="1"/>
      <c r="AN50" s="1"/>
      <c r="AO50" s="1"/>
      <c r="AP50" s="1"/>
      <c r="AQ50" s="1"/>
      <c r="AR50" s="1"/>
      <c r="AS50" s="1"/>
      <c r="AT50" s="1"/>
      <c r="AU50" s="1"/>
      <c r="AV50" s="1"/>
    </row>
    <row r="51" spans="5:48" s="2" customFormat="1" ht="0" hidden="1" customHeight="1" x14ac:dyDescent="0.3">
      <c r="E51" s="17"/>
      <c r="F51" s="17"/>
      <c r="G51" s="17"/>
      <c r="H51" s="17"/>
      <c r="I51" s="17"/>
      <c r="J51" s="17"/>
      <c r="K51" s="17"/>
      <c r="L51" s="17"/>
      <c r="M51" s="17"/>
      <c r="N51" s="17"/>
      <c r="O51" s="17"/>
      <c r="P51" s="17"/>
      <c r="Q51" s="17"/>
      <c r="R51" s="17"/>
      <c r="S51" s="44"/>
      <c r="T51" s="46"/>
      <c r="U51" s="44"/>
      <c r="V51" s="17"/>
      <c r="W51" s="17"/>
      <c r="X51" s="17"/>
      <c r="Y51" s="17"/>
      <c r="Z51" s="17"/>
      <c r="AA51" s="17"/>
      <c r="AB51" s="17"/>
      <c r="AC51" s="17"/>
      <c r="AD51" s="17"/>
      <c r="AE51" s="17"/>
      <c r="AF51" s="17"/>
      <c r="AG51" s="17"/>
      <c r="AH51" s="17"/>
      <c r="AI51" s="17"/>
      <c r="AJ51" s="17"/>
      <c r="AK51" s="1"/>
      <c r="AL51" s="1"/>
      <c r="AM51" s="1"/>
      <c r="AN51" s="1"/>
      <c r="AO51" s="1"/>
      <c r="AP51" s="1"/>
      <c r="AQ51" s="1"/>
      <c r="AR51" s="1"/>
      <c r="AS51" s="1"/>
      <c r="AT51" s="1"/>
      <c r="AU51" s="1"/>
      <c r="AV51" s="1"/>
    </row>
    <row r="52" spans="5:48" s="2" customFormat="1" ht="0" hidden="1" customHeight="1" x14ac:dyDescent="0.3">
      <c r="E52" s="17"/>
      <c r="F52" s="17"/>
      <c r="G52" s="17"/>
      <c r="H52" s="17"/>
      <c r="I52" s="17"/>
      <c r="J52" s="17"/>
      <c r="K52" s="17"/>
      <c r="L52" s="17"/>
      <c r="M52" s="17"/>
      <c r="N52" s="17"/>
      <c r="O52" s="17"/>
      <c r="P52" s="17"/>
      <c r="Q52" s="17"/>
      <c r="R52" s="17"/>
      <c r="S52" s="44"/>
      <c r="T52" s="46"/>
      <c r="U52" s="44"/>
      <c r="V52" s="17"/>
      <c r="W52" s="17"/>
      <c r="X52" s="17"/>
      <c r="Y52" s="17"/>
      <c r="Z52" s="17"/>
      <c r="AA52" s="17"/>
      <c r="AB52" s="17"/>
      <c r="AC52" s="17"/>
      <c r="AD52" s="17"/>
      <c r="AE52" s="17"/>
      <c r="AF52" s="17"/>
      <c r="AG52" s="17"/>
      <c r="AH52" s="17"/>
      <c r="AI52" s="17"/>
      <c r="AJ52" s="17"/>
      <c r="AK52" s="1"/>
      <c r="AL52" s="1"/>
      <c r="AM52" s="1"/>
      <c r="AN52" s="1"/>
      <c r="AO52" s="1"/>
      <c r="AP52" s="1"/>
      <c r="AQ52" s="1"/>
      <c r="AR52" s="1"/>
      <c r="AS52" s="1"/>
      <c r="AT52" s="1"/>
      <c r="AU52" s="1"/>
      <c r="AV52" s="1"/>
    </row>
    <row r="53" spans="5:48" s="2" customFormat="1" ht="0" hidden="1" customHeight="1" x14ac:dyDescent="0.3">
      <c r="E53" s="17"/>
      <c r="F53" s="17"/>
      <c r="G53" s="17"/>
      <c r="H53" s="17"/>
      <c r="I53" s="17"/>
      <c r="J53" s="17"/>
      <c r="K53" s="17"/>
      <c r="L53" s="17"/>
      <c r="M53" s="17"/>
      <c r="N53" s="17"/>
      <c r="O53" s="17"/>
      <c r="P53" s="17"/>
      <c r="Q53" s="17"/>
      <c r="R53" s="17"/>
      <c r="S53" s="44"/>
      <c r="T53" s="46"/>
      <c r="U53" s="44"/>
      <c r="V53" s="17"/>
      <c r="W53" s="17"/>
      <c r="X53" s="17"/>
      <c r="Y53" s="17"/>
      <c r="Z53" s="17"/>
      <c r="AA53" s="17"/>
      <c r="AB53" s="17"/>
      <c r="AC53" s="17"/>
      <c r="AD53" s="17"/>
      <c r="AE53" s="17"/>
      <c r="AF53" s="17"/>
      <c r="AG53" s="17"/>
      <c r="AH53" s="17"/>
      <c r="AI53" s="17"/>
      <c r="AJ53" s="17"/>
      <c r="AK53" s="1"/>
      <c r="AL53" s="1"/>
      <c r="AM53" s="1"/>
      <c r="AN53" s="1"/>
      <c r="AO53" s="1"/>
      <c r="AP53" s="1"/>
      <c r="AQ53" s="1"/>
      <c r="AR53" s="1"/>
      <c r="AS53" s="1"/>
      <c r="AT53" s="1"/>
      <c r="AU53" s="1"/>
      <c r="AV53" s="1"/>
    </row>
    <row r="54" spans="5:48" s="2" customFormat="1" ht="0" hidden="1" customHeight="1" x14ac:dyDescent="0.3">
      <c r="E54" s="17"/>
      <c r="F54" s="17"/>
      <c r="G54" s="17"/>
      <c r="H54" s="17"/>
      <c r="I54" s="17"/>
      <c r="J54" s="17"/>
      <c r="K54" s="17"/>
      <c r="L54" s="17"/>
      <c r="M54" s="17"/>
      <c r="N54" s="17"/>
      <c r="O54" s="17"/>
      <c r="P54" s="17"/>
      <c r="Q54" s="17"/>
      <c r="R54" s="17"/>
      <c r="S54" s="44"/>
      <c r="T54" s="46"/>
      <c r="U54" s="44"/>
      <c r="V54" s="17"/>
      <c r="W54" s="17"/>
      <c r="X54" s="17"/>
      <c r="Y54" s="17"/>
      <c r="Z54" s="17"/>
      <c r="AA54" s="17"/>
      <c r="AB54" s="17"/>
      <c r="AC54" s="17"/>
      <c r="AD54" s="17"/>
      <c r="AE54" s="17"/>
      <c r="AF54" s="17"/>
      <c r="AG54" s="17"/>
      <c r="AH54" s="17"/>
      <c r="AI54" s="17"/>
      <c r="AJ54" s="17"/>
      <c r="AK54" s="1"/>
      <c r="AL54" s="1"/>
      <c r="AM54" s="1"/>
      <c r="AN54" s="1"/>
      <c r="AO54" s="1"/>
      <c r="AP54" s="1"/>
      <c r="AQ54" s="1"/>
      <c r="AR54" s="1"/>
      <c r="AS54" s="1"/>
      <c r="AT54" s="1"/>
      <c r="AU54" s="1"/>
      <c r="AV54" s="1"/>
    </row>
    <row r="55" spans="5:48" s="2" customFormat="1" ht="0" hidden="1" customHeight="1" x14ac:dyDescent="0.3">
      <c r="E55" s="17"/>
      <c r="F55" s="17"/>
      <c r="G55" s="17"/>
      <c r="H55" s="17"/>
      <c r="I55" s="17"/>
      <c r="J55" s="17"/>
      <c r="K55" s="17"/>
      <c r="L55" s="17"/>
      <c r="M55" s="17"/>
      <c r="N55" s="17"/>
      <c r="O55" s="17"/>
      <c r="P55" s="17"/>
      <c r="Q55" s="17"/>
      <c r="R55" s="17"/>
      <c r="S55" s="44"/>
      <c r="T55" s="46"/>
      <c r="U55" s="44"/>
      <c r="V55" s="17"/>
      <c r="W55" s="17"/>
      <c r="X55" s="17"/>
      <c r="Y55" s="17"/>
      <c r="Z55" s="17"/>
      <c r="AA55" s="17"/>
      <c r="AB55" s="17"/>
      <c r="AC55" s="17"/>
      <c r="AD55" s="17"/>
      <c r="AE55" s="17"/>
      <c r="AF55" s="17"/>
      <c r="AG55" s="17"/>
      <c r="AH55" s="17"/>
      <c r="AI55" s="17"/>
      <c r="AJ55" s="17"/>
      <c r="AK55" s="1"/>
      <c r="AL55" s="1"/>
      <c r="AM55" s="1"/>
      <c r="AN55" s="1"/>
      <c r="AO55" s="1"/>
      <c r="AP55" s="1"/>
      <c r="AQ55" s="1"/>
      <c r="AR55" s="1"/>
      <c r="AS55" s="1"/>
      <c r="AT55" s="1"/>
      <c r="AU55" s="1"/>
      <c r="AV55" s="1"/>
    </row>
    <row r="56" spans="5:48" s="2" customFormat="1" ht="0" hidden="1" customHeight="1" x14ac:dyDescent="0.3">
      <c r="E56" s="17"/>
      <c r="F56" s="17"/>
      <c r="G56" s="17"/>
      <c r="H56" s="17"/>
      <c r="I56" s="17"/>
      <c r="J56" s="17"/>
      <c r="K56" s="17"/>
      <c r="L56" s="17"/>
      <c r="M56" s="17"/>
      <c r="N56" s="17"/>
      <c r="O56" s="17"/>
      <c r="P56" s="17"/>
      <c r="Q56" s="17"/>
      <c r="R56" s="17"/>
      <c r="S56" s="44"/>
      <c r="T56" s="46"/>
      <c r="U56" s="44"/>
      <c r="V56" s="17"/>
      <c r="W56" s="17"/>
      <c r="X56" s="17"/>
      <c r="Y56" s="17"/>
      <c r="Z56" s="17"/>
      <c r="AA56" s="17"/>
      <c r="AB56" s="17"/>
      <c r="AC56" s="17"/>
      <c r="AD56" s="17"/>
      <c r="AE56" s="17"/>
      <c r="AF56" s="17"/>
      <c r="AG56" s="17"/>
      <c r="AH56" s="17"/>
      <c r="AI56" s="17"/>
      <c r="AJ56" s="17"/>
      <c r="AK56" s="1"/>
      <c r="AL56" s="1"/>
      <c r="AM56" s="1"/>
      <c r="AN56" s="1"/>
      <c r="AO56" s="1"/>
      <c r="AP56" s="1"/>
      <c r="AQ56" s="1"/>
      <c r="AR56" s="1"/>
      <c r="AS56" s="1"/>
      <c r="AT56" s="1"/>
      <c r="AU56" s="1"/>
      <c r="AV56" s="1"/>
    </row>
  </sheetData>
  <sheetProtection formatColumns="0" formatRows="0" autoFilter="0"/>
  <mergeCells count="38">
    <mergeCell ref="B10:C10"/>
    <mergeCell ref="B11:C11"/>
    <mergeCell ref="B12:C12"/>
    <mergeCell ref="J7:L7"/>
    <mergeCell ref="N7:P7"/>
    <mergeCell ref="D7:D8"/>
    <mergeCell ref="B23:C23"/>
    <mergeCell ref="E1:U2"/>
    <mergeCell ref="E3:U4"/>
    <mergeCell ref="A6:E6"/>
    <mergeCell ref="F6:I6"/>
    <mergeCell ref="J6:M6"/>
    <mergeCell ref="N6:Q6"/>
    <mergeCell ref="R6:U6"/>
    <mergeCell ref="A1:D4"/>
    <mergeCell ref="R7:T7"/>
    <mergeCell ref="B9:C9"/>
    <mergeCell ref="B13:C13"/>
    <mergeCell ref="A7:A8"/>
    <mergeCell ref="B7:C8"/>
    <mergeCell ref="E7:E8"/>
    <mergeCell ref="F7:H7"/>
    <mergeCell ref="S27:S28"/>
    <mergeCell ref="U27:U28"/>
    <mergeCell ref="B28:C28"/>
    <mergeCell ref="B14:C14"/>
    <mergeCell ref="B15:C15"/>
    <mergeCell ref="B16:C16"/>
    <mergeCell ref="B17:C17"/>
    <mergeCell ref="B18:C18"/>
    <mergeCell ref="B19:C19"/>
    <mergeCell ref="B24:C24"/>
    <mergeCell ref="B25:C25"/>
    <mergeCell ref="B26:C26"/>
    <mergeCell ref="B27:C27"/>
    <mergeCell ref="B20:C20"/>
    <mergeCell ref="B21:C21"/>
    <mergeCell ref="B22:C22"/>
  </mergeCells>
  <phoneticPr fontId="17" type="noConversion"/>
  <conditionalFormatting sqref="F9:F28">
    <cfRule type="cellIs" dxfId="319" priority="10" operator="equal">
      <formula>1</formula>
    </cfRule>
    <cfRule type="cellIs" dxfId="318" priority="11" operator="between">
      <formula>0.31</formula>
      <formula>0.9</formula>
    </cfRule>
    <cfRule type="cellIs" dxfId="317" priority="12" operator="between">
      <formula>0</formula>
      <formula>0.3</formula>
    </cfRule>
  </conditionalFormatting>
  <conditionalFormatting sqref="J9:J28">
    <cfRule type="cellIs" dxfId="316" priority="7" operator="equal">
      <formula>1</formula>
    </cfRule>
    <cfRule type="cellIs" dxfId="315" priority="8" operator="between">
      <formula>0.31</formula>
      <formula>0.9</formula>
    </cfRule>
    <cfRule type="cellIs" dxfId="314" priority="9" operator="between">
      <formula>0</formula>
      <formula>0.3</formula>
    </cfRule>
  </conditionalFormatting>
  <conditionalFormatting sqref="N9:N28">
    <cfRule type="cellIs" dxfId="313" priority="4" operator="equal">
      <formula>1</formula>
    </cfRule>
    <cfRule type="cellIs" dxfId="312" priority="5" operator="between">
      <formula>0.31</formula>
      <formula>0.9</formula>
    </cfRule>
    <cfRule type="cellIs" dxfId="311" priority="6" operator="between">
      <formula>0</formula>
      <formula>0.3</formula>
    </cfRule>
  </conditionalFormatting>
  <conditionalFormatting sqref="R9:R28">
    <cfRule type="cellIs" dxfId="310" priority="1" operator="equal">
      <formula>1</formula>
    </cfRule>
    <cfRule type="cellIs" dxfId="309" priority="2" operator="between">
      <formula>0.31</formula>
      <formula>0.9</formula>
    </cfRule>
    <cfRule type="cellIs" dxfId="308" priority="3" operator="between">
      <formula>0</formula>
      <formula>0.3</formula>
    </cfRule>
  </conditionalFormatting>
  <pageMargins left="0.70866141732283472" right="0.70866141732283472" top="0.74803149606299213" bottom="0.74803149606299213" header="0.31496062992125984" footer="0.31496062992125984"/>
  <pageSetup scale="8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W68"/>
  <sheetViews>
    <sheetView tabSelected="1" zoomScale="80" zoomScaleNormal="80" workbookViewId="0">
      <pane xSplit="5" ySplit="8" topLeftCell="O24" activePane="bottomRight" state="frozen"/>
      <selection pane="topRight" activeCell="F1" sqref="F1"/>
      <selection pane="bottomLeft" activeCell="A9" sqref="A9"/>
      <selection pane="bottomRight" activeCell="S28" sqref="S28"/>
    </sheetView>
  </sheetViews>
  <sheetFormatPr baseColWidth="10" defaultColWidth="0" defaultRowHeight="0" customHeight="1" zeroHeight="1" x14ac:dyDescent="0.3"/>
  <cols>
    <col min="1" max="1" width="4" style="2" bestFit="1" customWidth="1"/>
    <col min="2" max="2" width="19" style="46" customWidth="1"/>
    <col min="3" max="3" width="20.42578125" style="46" customWidth="1"/>
    <col min="4" max="4" width="29" style="46" customWidth="1"/>
    <col min="5" max="5" width="12.42578125" style="46" customWidth="1"/>
    <col min="6" max="6" width="22.140625" style="46" customWidth="1"/>
    <col min="7" max="7" width="8.28515625" style="46" customWidth="1"/>
    <col min="8" max="8" width="25.140625" style="37" customWidth="1"/>
    <col min="9" max="9" width="15.5703125" style="2" customWidth="1"/>
    <col min="10" max="10" width="32.140625" style="2" customWidth="1"/>
    <col min="11" max="11" width="8.5703125" style="2" customWidth="1"/>
    <col min="12" max="12" width="30.7109375" style="2" customWidth="1"/>
    <col min="13" max="13" width="23.7109375" style="2" customWidth="1"/>
    <col min="14" max="14" width="43" style="2" customWidth="1"/>
    <col min="15" max="15" width="8.5703125" style="17" customWidth="1"/>
    <col min="16" max="16" width="29.42578125" style="17" customWidth="1"/>
    <col min="17" max="17" width="23.7109375" style="17" customWidth="1"/>
    <col min="18" max="18" width="35.28515625" style="17" customWidth="1"/>
    <col min="19" max="19" width="8.5703125" style="17" customWidth="1"/>
    <col min="20" max="20" width="33" style="17" customWidth="1"/>
    <col min="21" max="21" width="23.7109375" style="17" customWidth="1"/>
    <col min="22" max="22" width="33.7109375" style="17" customWidth="1"/>
    <col min="23" max="23" width="11.42578125" style="17" customWidth="1"/>
    <col min="24" max="37" width="11.42578125" style="17" hidden="1" customWidth="1"/>
    <col min="38" max="16384" width="11.42578125" style="1" hidden="1"/>
  </cols>
  <sheetData>
    <row r="1" spans="1:49" ht="21" customHeight="1" x14ac:dyDescent="0.3">
      <c r="A1" s="573"/>
      <c r="B1" s="574"/>
      <c r="C1" s="574"/>
      <c r="D1" s="658" t="s">
        <v>38</v>
      </c>
      <c r="E1" s="658"/>
      <c r="F1" s="658"/>
      <c r="G1" s="658"/>
      <c r="H1" s="658"/>
      <c r="I1" s="658"/>
      <c r="J1" s="658"/>
      <c r="K1" s="658"/>
      <c r="L1" s="658"/>
      <c r="M1" s="658"/>
      <c r="N1" s="658"/>
      <c r="O1" s="658"/>
      <c r="P1" s="658"/>
      <c r="Q1" s="658"/>
      <c r="R1" s="658"/>
      <c r="S1" s="658"/>
      <c r="T1" s="658"/>
      <c r="U1" s="658"/>
      <c r="V1" s="658"/>
      <c r="W1" s="10"/>
      <c r="X1" s="10"/>
      <c r="Y1" s="10"/>
      <c r="Z1" s="10"/>
      <c r="AA1" s="10"/>
      <c r="AB1" s="10"/>
      <c r="AC1" s="10"/>
      <c r="AD1" s="10"/>
      <c r="AE1" s="10"/>
      <c r="AF1" s="10"/>
      <c r="AG1" s="10"/>
      <c r="AH1" s="10"/>
      <c r="AI1" s="10"/>
      <c r="AJ1" s="10"/>
      <c r="AK1" s="10"/>
    </row>
    <row r="2" spans="1:49" ht="18" customHeight="1" x14ac:dyDescent="0.3">
      <c r="A2" s="576"/>
      <c r="B2" s="577"/>
      <c r="C2" s="577"/>
      <c r="D2" s="658"/>
      <c r="E2" s="658"/>
      <c r="F2" s="658"/>
      <c r="G2" s="658"/>
      <c r="H2" s="658"/>
      <c r="I2" s="658"/>
      <c r="J2" s="658"/>
      <c r="K2" s="658"/>
      <c r="L2" s="658"/>
      <c r="M2" s="658"/>
      <c r="N2" s="658"/>
      <c r="O2" s="658"/>
      <c r="P2" s="658"/>
      <c r="Q2" s="658"/>
      <c r="R2" s="658"/>
      <c r="S2" s="658"/>
      <c r="T2" s="658"/>
      <c r="U2" s="658"/>
      <c r="V2" s="658"/>
      <c r="W2" s="10"/>
      <c r="X2" s="10"/>
      <c r="Y2" s="10"/>
      <c r="Z2" s="10"/>
      <c r="AA2" s="10"/>
      <c r="AB2" s="10"/>
      <c r="AC2" s="10"/>
      <c r="AD2" s="10"/>
      <c r="AE2" s="10"/>
      <c r="AF2" s="10"/>
      <c r="AG2" s="10"/>
      <c r="AH2" s="10"/>
      <c r="AI2" s="10"/>
      <c r="AJ2" s="10"/>
      <c r="AK2" s="10"/>
    </row>
    <row r="3" spans="1:49" ht="23.25" customHeight="1" x14ac:dyDescent="0.3">
      <c r="A3" s="576"/>
      <c r="B3" s="577"/>
      <c r="C3" s="577"/>
      <c r="D3" s="659" t="s">
        <v>1056</v>
      </c>
      <c r="E3" s="659"/>
      <c r="F3" s="659"/>
      <c r="G3" s="658"/>
      <c r="H3" s="658"/>
      <c r="I3" s="658"/>
      <c r="J3" s="658"/>
      <c r="K3" s="658"/>
      <c r="L3" s="658"/>
      <c r="M3" s="658"/>
      <c r="N3" s="658"/>
      <c r="O3" s="658"/>
      <c r="P3" s="658"/>
      <c r="Q3" s="658"/>
      <c r="R3" s="658"/>
      <c r="S3" s="658"/>
      <c r="T3" s="658"/>
      <c r="U3" s="658"/>
      <c r="V3" s="658"/>
      <c r="W3" s="10"/>
      <c r="X3" s="10"/>
      <c r="Y3" s="10"/>
      <c r="Z3" s="10"/>
      <c r="AA3" s="10"/>
      <c r="AB3" s="10"/>
      <c r="AC3" s="10"/>
      <c r="AD3" s="10"/>
      <c r="AE3" s="10"/>
      <c r="AF3" s="10"/>
      <c r="AG3" s="10"/>
      <c r="AH3" s="10"/>
      <c r="AI3" s="10"/>
      <c r="AJ3" s="10"/>
      <c r="AK3" s="10"/>
    </row>
    <row r="4" spans="1:49" ht="23.25" customHeight="1" x14ac:dyDescent="0.3">
      <c r="A4" s="579"/>
      <c r="B4" s="580"/>
      <c r="C4" s="580"/>
      <c r="D4" s="658"/>
      <c r="E4" s="658"/>
      <c r="F4" s="658"/>
      <c r="G4" s="658"/>
      <c r="H4" s="658"/>
      <c r="I4" s="658"/>
      <c r="J4" s="658"/>
      <c r="K4" s="658"/>
      <c r="L4" s="658"/>
      <c r="M4" s="658"/>
      <c r="N4" s="658"/>
      <c r="O4" s="658"/>
      <c r="P4" s="658"/>
      <c r="Q4" s="658"/>
      <c r="R4" s="658"/>
      <c r="S4" s="658"/>
      <c r="T4" s="658"/>
      <c r="U4" s="658"/>
      <c r="V4" s="658"/>
      <c r="W4" s="10"/>
      <c r="X4" s="10"/>
      <c r="Y4" s="10"/>
      <c r="Z4" s="10"/>
      <c r="AA4" s="10"/>
      <c r="AB4" s="10"/>
      <c r="AC4" s="10"/>
      <c r="AD4" s="10"/>
      <c r="AE4" s="10"/>
      <c r="AF4" s="10"/>
      <c r="AG4" s="10"/>
      <c r="AH4" s="10"/>
      <c r="AI4" s="10"/>
      <c r="AJ4" s="10"/>
      <c r="AK4" s="10"/>
    </row>
    <row r="5" spans="1:49" ht="16.5" hidden="1" x14ac:dyDescent="0.3">
      <c r="A5" s="11"/>
      <c r="B5" s="45"/>
      <c r="C5" s="45"/>
      <c r="D5" s="45"/>
      <c r="E5" s="45"/>
      <c r="F5" s="45"/>
      <c r="G5" s="45"/>
      <c r="H5" s="35"/>
      <c r="I5" s="11"/>
      <c r="J5" s="11"/>
      <c r="K5" s="11"/>
      <c r="L5" s="11"/>
      <c r="M5" s="11"/>
      <c r="N5" s="11"/>
      <c r="O5" s="10"/>
      <c r="P5" s="10"/>
      <c r="Q5" s="10"/>
      <c r="R5" s="10"/>
      <c r="S5" s="10"/>
      <c r="T5" s="10"/>
      <c r="U5" s="10"/>
      <c r="V5" s="10"/>
      <c r="W5" s="10"/>
      <c r="X5" s="10"/>
      <c r="Y5" s="10"/>
      <c r="Z5" s="10"/>
      <c r="AA5" s="10"/>
      <c r="AB5" s="10"/>
      <c r="AC5" s="10"/>
      <c r="AD5" s="10"/>
      <c r="AE5" s="10"/>
      <c r="AF5" s="10"/>
      <c r="AG5" s="10"/>
      <c r="AH5" s="10"/>
      <c r="AI5" s="10"/>
      <c r="AJ5" s="10"/>
      <c r="AK5" s="10"/>
    </row>
    <row r="6" spans="1:49" ht="15.75" customHeight="1" x14ac:dyDescent="0.3">
      <c r="A6" s="602"/>
      <c r="B6" s="602"/>
      <c r="C6" s="602"/>
      <c r="D6" s="602"/>
      <c r="E6" s="32"/>
      <c r="F6" s="397"/>
      <c r="G6" s="605" t="s">
        <v>165</v>
      </c>
      <c r="H6" s="605"/>
      <c r="I6" s="605"/>
      <c r="J6" s="605"/>
      <c r="K6" s="660" t="s">
        <v>52</v>
      </c>
      <c r="L6" s="660"/>
      <c r="M6" s="660"/>
      <c r="N6" s="660"/>
      <c r="O6" s="660" t="s">
        <v>54</v>
      </c>
      <c r="P6" s="660"/>
      <c r="Q6" s="660"/>
      <c r="R6" s="660"/>
      <c r="S6" s="660" t="s">
        <v>53</v>
      </c>
      <c r="T6" s="660"/>
      <c r="U6" s="660"/>
      <c r="V6" s="660"/>
      <c r="W6" s="10"/>
      <c r="X6" s="10"/>
      <c r="Y6" s="10"/>
      <c r="Z6" s="10"/>
      <c r="AA6" s="10"/>
      <c r="AB6" s="10"/>
      <c r="AC6" s="10"/>
      <c r="AD6" s="10"/>
      <c r="AE6" s="10"/>
      <c r="AF6" s="10"/>
      <c r="AG6" s="10"/>
      <c r="AH6" s="10"/>
      <c r="AI6" s="10"/>
      <c r="AJ6" s="10"/>
      <c r="AK6" s="10"/>
    </row>
    <row r="7" spans="1:49" ht="44.25" customHeight="1" x14ac:dyDescent="0.3">
      <c r="A7" s="603" t="s">
        <v>17</v>
      </c>
      <c r="B7" s="605" t="s">
        <v>37</v>
      </c>
      <c r="C7" s="605"/>
      <c r="D7" s="605" t="s">
        <v>32</v>
      </c>
      <c r="E7" s="651" t="s">
        <v>155</v>
      </c>
      <c r="F7" s="651" t="s">
        <v>496</v>
      </c>
      <c r="G7" s="652" t="s">
        <v>59</v>
      </c>
      <c r="H7" s="652"/>
      <c r="I7" s="652"/>
      <c r="J7" s="100" t="s">
        <v>60</v>
      </c>
      <c r="K7" s="652" t="s">
        <v>59</v>
      </c>
      <c r="L7" s="652"/>
      <c r="M7" s="652"/>
      <c r="N7" s="100" t="s">
        <v>60</v>
      </c>
      <c r="O7" s="652" t="s">
        <v>59</v>
      </c>
      <c r="P7" s="652"/>
      <c r="Q7" s="652"/>
      <c r="R7" s="100" t="s">
        <v>60</v>
      </c>
      <c r="S7" s="652" t="s">
        <v>59</v>
      </c>
      <c r="T7" s="652"/>
      <c r="U7" s="652"/>
      <c r="V7" s="100" t="s">
        <v>60</v>
      </c>
      <c r="W7" s="10"/>
      <c r="X7" s="10"/>
      <c r="Y7" s="10"/>
      <c r="Z7" s="10"/>
      <c r="AA7" s="10"/>
      <c r="AB7" s="10"/>
      <c r="AC7" s="10"/>
      <c r="AD7" s="10"/>
      <c r="AE7" s="10"/>
      <c r="AF7" s="10"/>
      <c r="AG7" s="10"/>
      <c r="AH7" s="10"/>
      <c r="AI7" s="10"/>
      <c r="AJ7" s="10"/>
      <c r="AK7" s="10"/>
    </row>
    <row r="8" spans="1:49" ht="61.5" customHeight="1" x14ac:dyDescent="0.25">
      <c r="A8" s="603"/>
      <c r="B8" s="605"/>
      <c r="C8" s="605"/>
      <c r="D8" s="605"/>
      <c r="E8" s="657"/>
      <c r="F8" s="657"/>
      <c r="G8" s="101" t="s">
        <v>33</v>
      </c>
      <c r="H8" s="101" t="s">
        <v>34</v>
      </c>
      <c r="I8" s="101" t="s">
        <v>35</v>
      </c>
      <c r="J8" s="102" t="s">
        <v>36</v>
      </c>
      <c r="K8" s="101" t="s">
        <v>33</v>
      </c>
      <c r="L8" s="101" t="s">
        <v>34</v>
      </c>
      <c r="M8" s="101" t="s">
        <v>35</v>
      </c>
      <c r="N8" s="102" t="s">
        <v>36</v>
      </c>
      <c r="O8" s="101" t="s">
        <v>33</v>
      </c>
      <c r="P8" s="101" t="s">
        <v>34</v>
      </c>
      <c r="Q8" s="101" t="s">
        <v>35</v>
      </c>
      <c r="R8" s="102" t="s">
        <v>36</v>
      </c>
      <c r="S8" s="101" t="s">
        <v>33</v>
      </c>
      <c r="T8" s="101" t="s">
        <v>34</v>
      </c>
      <c r="U8" s="101" t="s">
        <v>35</v>
      </c>
      <c r="V8" s="102" t="s">
        <v>36</v>
      </c>
      <c r="W8" s="15"/>
      <c r="X8" s="15"/>
      <c r="Y8" s="15"/>
      <c r="Z8" s="15"/>
      <c r="AA8" s="15"/>
      <c r="AB8" s="15"/>
      <c r="AC8" s="15"/>
      <c r="AD8" s="15"/>
      <c r="AE8" s="15"/>
      <c r="AF8" s="15"/>
      <c r="AG8" s="15"/>
      <c r="AH8" s="15"/>
      <c r="AI8" s="15"/>
      <c r="AJ8" s="15"/>
      <c r="AK8" s="15"/>
    </row>
    <row r="9" spans="1:49" ht="72.75" customHeight="1" x14ac:dyDescent="0.25">
      <c r="A9" s="7">
        <v>1</v>
      </c>
      <c r="B9" s="656" t="s">
        <v>1053</v>
      </c>
      <c r="C9" s="656"/>
      <c r="D9" s="433" t="s">
        <v>919</v>
      </c>
      <c r="E9" s="436" t="s">
        <v>927</v>
      </c>
      <c r="F9" s="433" t="s">
        <v>1074</v>
      </c>
      <c r="G9" s="428">
        <v>0</v>
      </c>
      <c r="H9" s="352"/>
      <c r="I9" s="352"/>
      <c r="J9" s="352"/>
      <c r="K9" s="428">
        <v>0</v>
      </c>
      <c r="L9" s="352"/>
      <c r="M9" s="352"/>
      <c r="N9" s="374"/>
      <c r="O9" s="428">
        <v>0</v>
      </c>
      <c r="P9" s="373"/>
      <c r="Q9" s="373"/>
      <c r="R9" s="374"/>
      <c r="S9" s="428">
        <v>1</v>
      </c>
      <c r="T9" s="512" t="s">
        <v>1658</v>
      </c>
      <c r="U9" s="512" t="s">
        <v>186</v>
      </c>
      <c r="V9" s="512" t="s">
        <v>1658</v>
      </c>
      <c r="W9" s="16"/>
      <c r="X9" s="16"/>
      <c r="Y9" s="16"/>
      <c r="Z9" s="16"/>
      <c r="AA9" s="16"/>
      <c r="AB9" s="16"/>
      <c r="AC9" s="16"/>
      <c r="AD9" s="16"/>
      <c r="AE9" s="16"/>
      <c r="AF9" s="16"/>
      <c r="AG9" s="16"/>
      <c r="AH9" s="16"/>
      <c r="AI9" s="16"/>
      <c r="AJ9" s="16"/>
      <c r="AK9" s="16"/>
    </row>
    <row r="10" spans="1:49" ht="89.25" customHeight="1" x14ac:dyDescent="0.25">
      <c r="A10" s="7">
        <v>2</v>
      </c>
      <c r="B10" s="656" t="s">
        <v>918</v>
      </c>
      <c r="C10" s="656"/>
      <c r="D10" s="421" t="s">
        <v>1066</v>
      </c>
      <c r="E10" s="418" t="s">
        <v>927</v>
      </c>
      <c r="F10" s="421" t="s">
        <v>1075</v>
      </c>
      <c r="G10" s="428">
        <v>0.25</v>
      </c>
      <c r="H10" s="352" t="s">
        <v>1089</v>
      </c>
      <c r="I10" s="352" t="s">
        <v>1090</v>
      </c>
      <c r="J10" s="352" t="s">
        <v>1089</v>
      </c>
      <c r="K10" s="428">
        <v>0.5</v>
      </c>
      <c r="L10" s="352" t="s">
        <v>1223</v>
      </c>
      <c r="M10" s="354" t="s">
        <v>1224</v>
      </c>
      <c r="N10" s="352" t="s">
        <v>1223</v>
      </c>
      <c r="O10" s="428">
        <v>0.75</v>
      </c>
      <c r="P10" s="352" t="s">
        <v>1223</v>
      </c>
      <c r="Q10" s="354" t="s">
        <v>1256</v>
      </c>
      <c r="R10" s="352" t="s">
        <v>1257</v>
      </c>
      <c r="S10" s="428">
        <v>1</v>
      </c>
      <c r="T10" s="352" t="s">
        <v>1223</v>
      </c>
      <c r="U10" s="354" t="s">
        <v>1256</v>
      </c>
      <c r="V10" s="352" t="s">
        <v>1257</v>
      </c>
      <c r="W10" s="16"/>
      <c r="X10" s="16"/>
      <c r="Y10" s="16"/>
      <c r="Z10" s="16"/>
      <c r="AA10" s="16"/>
      <c r="AB10" s="16"/>
      <c r="AC10" s="16"/>
      <c r="AD10" s="16"/>
      <c r="AE10" s="16"/>
      <c r="AF10" s="16"/>
      <c r="AG10" s="16"/>
      <c r="AH10" s="16"/>
      <c r="AI10" s="16"/>
      <c r="AJ10" s="16"/>
      <c r="AK10" s="16"/>
    </row>
    <row r="11" spans="1:49" ht="84" customHeight="1" x14ac:dyDescent="0.25">
      <c r="A11" s="7">
        <v>3</v>
      </c>
      <c r="B11" s="655" t="s">
        <v>920</v>
      </c>
      <c r="C11" s="655"/>
      <c r="D11" s="422" t="s">
        <v>923</v>
      </c>
      <c r="E11" s="422" t="s">
        <v>928</v>
      </c>
      <c r="F11" s="422" t="s">
        <v>948</v>
      </c>
      <c r="G11" s="428">
        <v>0</v>
      </c>
      <c r="H11" s="352"/>
      <c r="I11" s="352"/>
      <c r="J11" s="352"/>
      <c r="K11" s="428">
        <v>0</v>
      </c>
      <c r="L11" s="354"/>
      <c r="M11" s="354"/>
      <c r="N11" s="47"/>
      <c r="O11" s="428">
        <v>1</v>
      </c>
      <c r="P11" s="379" t="s">
        <v>1258</v>
      </c>
      <c r="Q11" s="47" t="s">
        <v>1253</v>
      </c>
      <c r="R11" s="379" t="s">
        <v>1259</v>
      </c>
      <c r="S11" s="428">
        <v>1</v>
      </c>
      <c r="T11" s="98"/>
      <c r="U11" s="98"/>
      <c r="V11" s="8"/>
      <c r="W11" s="16"/>
      <c r="X11" s="16"/>
      <c r="Y11" s="16"/>
      <c r="Z11" s="16"/>
      <c r="AA11" s="16"/>
      <c r="AB11" s="16"/>
      <c r="AC11" s="16"/>
      <c r="AD11" s="16"/>
      <c r="AE11" s="16"/>
      <c r="AF11" s="16"/>
      <c r="AG11" s="16"/>
      <c r="AH11" s="16"/>
      <c r="AI11" s="16"/>
      <c r="AJ11" s="16"/>
      <c r="AK11" s="16"/>
    </row>
    <row r="12" spans="1:49" ht="69" customHeight="1" x14ac:dyDescent="0.3">
      <c r="A12" s="7">
        <v>4</v>
      </c>
      <c r="B12" s="655" t="s">
        <v>921</v>
      </c>
      <c r="C12" s="655"/>
      <c r="D12" s="422" t="s">
        <v>924</v>
      </c>
      <c r="E12" s="424">
        <v>45960</v>
      </c>
      <c r="F12" s="437" t="s">
        <v>948</v>
      </c>
      <c r="G12" s="428">
        <v>0</v>
      </c>
      <c r="H12" s="354"/>
      <c r="I12" s="353"/>
      <c r="J12" s="354"/>
      <c r="K12" s="428">
        <v>1</v>
      </c>
      <c r="L12" s="352" t="s">
        <v>1248</v>
      </c>
      <c r="M12" s="354" t="s">
        <v>1249</v>
      </c>
      <c r="N12" s="373" t="s">
        <v>1250</v>
      </c>
      <c r="O12" s="428">
        <v>1</v>
      </c>
      <c r="P12" s="379"/>
      <c r="Q12" s="47"/>
      <c r="R12" s="379"/>
      <c r="S12" s="428">
        <v>1</v>
      </c>
      <c r="T12" s="19"/>
      <c r="U12" s="19"/>
      <c r="V12" s="19"/>
    </row>
    <row r="13" spans="1:49" ht="90.75" customHeight="1" x14ac:dyDescent="0.3">
      <c r="A13" s="7">
        <v>5</v>
      </c>
      <c r="B13" s="655" t="s">
        <v>1057</v>
      </c>
      <c r="C13" s="655"/>
      <c r="D13" s="422" t="s">
        <v>925</v>
      </c>
      <c r="E13" s="424">
        <v>45868</v>
      </c>
      <c r="F13" s="422" t="s">
        <v>1076</v>
      </c>
      <c r="G13" s="428">
        <v>0</v>
      </c>
      <c r="H13" s="354"/>
      <c r="I13" s="353"/>
      <c r="J13" s="354"/>
      <c r="K13" s="428">
        <v>0.5</v>
      </c>
      <c r="L13" s="352" t="s">
        <v>1225</v>
      </c>
      <c r="M13" s="352" t="s">
        <v>1226</v>
      </c>
      <c r="N13" s="352" t="s">
        <v>1225</v>
      </c>
      <c r="O13" s="428">
        <v>1</v>
      </c>
      <c r="P13" s="352" t="s">
        <v>1225</v>
      </c>
      <c r="Q13" s="352" t="s">
        <v>1226</v>
      </c>
      <c r="R13" s="352" t="s">
        <v>1225</v>
      </c>
      <c r="S13" s="428">
        <v>1</v>
      </c>
      <c r="T13" s="19"/>
      <c r="U13" s="19"/>
      <c r="V13" s="19"/>
    </row>
    <row r="14" spans="1:49" ht="111" customHeight="1" x14ac:dyDescent="0.3">
      <c r="A14" s="7">
        <v>6</v>
      </c>
      <c r="B14" s="655" t="s">
        <v>922</v>
      </c>
      <c r="C14" s="655"/>
      <c r="D14" s="422" t="s">
        <v>926</v>
      </c>
      <c r="E14" s="422" t="s">
        <v>929</v>
      </c>
      <c r="F14" s="422" t="s">
        <v>948</v>
      </c>
      <c r="G14" s="428">
        <v>0.25</v>
      </c>
      <c r="H14" s="354" t="s">
        <v>1077</v>
      </c>
      <c r="I14" s="354" t="s">
        <v>1078</v>
      </c>
      <c r="J14" s="354" t="s">
        <v>1079</v>
      </c>
      <c r="K14" s="428">
        <v>0.5</v>
      </c>
      <c r="L14" s="354" t="s">
        <v>1255</v>
      </c>
      <c r="M14" s="354" t="s">
        <v>1078</v>
      </c>
      <c r="N14" s="354" t="s">
        <v>1251</v>
      </c>
      <c r="O14" s="428">
        <v>0.75</v>
      </c>
      <c r="P14" s="354" t="s">
        <v>1261</v>
      </c>
      <c r="Q14" s="354" t="s">
        <v>1078</v>
      </c>
      <c r="R14" s="354" t="s">
        <v>1260</v>
      </c>
      <c r="S14" s="428">
        <v>1</v>
      </c>
      <c r="T14" s="354" t="s">
        <v>1261</v>
      </c>
      <c r="U14" s="354" t="s">
        <v>1078</v>
      </c>
      <c r="V14" s="354" t="s">
        <v>1260</v>
      </c>
    </row>
    <row r="15" spans="1:49" ht="89.25" customHeight="1" x14ac:dyDescent="0.3">
      <c r="A15" s="7">
        <v>7</v>
      </c>
      <c r="B15" s="654" t="s">
        <v>1058</v>
      </c>
      <c r="C15" s="654"/>
      <c r="D15" s="419" t="s">
        <v>930</v>
      </c>
      <c r="E15" s="417" t="s">
        <v>937</v>
      </c>
      <c r="F15" s="419" t="s">
        <v>943</v>
      </c>
      <c r="G15" s="428">
        <v>0.25</v>
      </c>
      <c r="H15" s="354" t="s">
        <v>1080</v>
      </c>
      <c r="I15" s="354" t="s">
        <v>1081</v>
      </c>
      <c r="J15" s="354" t="s">
        <v>1080</v>
      </c>
      <c r="K15" s="428">
        <v>0.5</v>
      </c>
      <c r="L15" s="354" t="s">
        <v>1080</v>
      </c>
      <c r="M15" s="354" t="s">
        <v>1081</v>
      </c>
      <c r="N15" s="354" t="s">
        <v>1080</v>
      </c>
      <c r="O15" s="428">
        <v>0.75</v>
      </c>
      <c r="P15" s="354" t="s">
        <v>1080</v>
      </c>
      <c r="Q15" s="354" t="s">
        <v>1081</v>
      </c>
      <c r="R15" s="354" t="s">
        <v>1080</v>
      </c>
      <c r="S15" s="428">
        <v>1</v>
      </c>
      <c r="T15" s="354" t="s">
        <v>1080</v>
      </c>
      <c r="U15" s="354" t="s">
        <v>1081</v>
      </c>
      <c r="V15" s="354" t="s">
        <v>1496</v>
      </c>
    </row>
    <row r="16" spans="1:49" s="2" customFormat="1" ht="69" customHeight="1" x14ac:dyDescent="0.3">
      <c r="A16" s="7">
        <v>8</v>
      </c>
      <c r="B16" s="654" t="s">
        <v>931</v>
      </c>
      <c r="C16" s="654"/>
      <c r="D16" s="422" t="s">
        <v>1067</v>
      </c>
      <c r="E16" s="417" t="s">
        <v>937</v>
      </c>
      <c r="F16" s="419" t="s">
        <v>944</v>
      </c>
      <c r="G16" s="428">
        <v>0.25</v>
      </c>
      <c r="H16" s="354" t="s">
        <v>1082</v>
      </c>
      <c r="I16" s="354" t="s">
        <v>1081</v>
      </c>
      <c r="J16" s="354" t="s">
        <v>1082</v>
      </c>
      <c r="K16" s="428">
        <v>0.5</v>
      </c>
      <c r="L16" s="354" t="s">
        <v>1263</v>
      </c>
      <c r="M16" s="354" t="s">
        <v>1081</v>
      </c>
      <c r="N16" s="354" t="s">
        <v>1262</v>
      </c>
      <c r="O16" s="428">
        <v>0.75</v>
      </c>
      <c r="P16" s="354" t="s">
        <v>1262</v>
      </c>
      <c r="Q16" s="354" t="s">
        <v>1081</v>
      </c>
      <c r="R16" s="354" t="s">
        <v>1262</v>
      </c>
      <c r="S16" s="428">
        <v>1</v>
      </c>
      <c r="T16" s="354" t="s">
        <v>1262</v>
      </c>
      <c r="U16" s="354" t="s">
        <v>1081</v>
      </c>
      <c r="V16" s="354" t="s">
        <v>1262</v>
      </c>
      <c r="W16" s="17"/>
      <c r="X16" s="17"/>
      <c r="Y16" s="17"/>
      <c r="Z16" s="17"/>
      <c r="AA16" s="17"/>
      <c r="AB16" s="17"/>
      <c r="AC16" s="17"/>
      <c r="AD16" s="17"/>
      <c r="AE16" s="17"/>
      <c r="AF16" s="17"/>
      <c r="AG16" s="17"/>
      <c r="AH16" s="17"/>
      <c r="AI16" s="17"/>
      <c r="AJ16" s="17"/>
      <c r="AK16" s="17"/>
      <c r="AL16" s="1"/>
      <c r="AM16" s="1"/>
      <c r="AN16" s="1"/>
      <c r="AO16" s="1"/>
      <c r="AP16" s="1"/>
      <c r="AQ16" s="1"/>
      <c r="AR16" s="1"/>
      <c r="AS16" s="1"/>
      <c r="AT16" s="1"/>
      <c r="AU16" s="1"/>
      <c r="AV16" s="1"/>
      <c r="AW16" s="1"/>
    </row>
    <row r="17" spans="1:49" s="2" customFormat="1" ht="95.25" customHeight="1" x14ac:dyDescent="0.3">
      <c r="A17" s="7">
        <v>9</v>
      </c>
      <c r="B17" s="654" t="s">
        <v>1059</v>
      </c>
      <c r="C17" s="654"/>
      <c r="D17" s="423" t="s">
        <v>934</v>
      </c>
      <c r="E17" s="417" t="s">
        <v>927</v>
      </c>
      <c r="F17" s="419" t="s">
        <v>945</v>
      </c>
      <c r="G17" s="428">
        <v>0</v>
      </c>
      <c r="H17" s="354"/>
      <c r="I17" s="353"/>
      <c r="J17" s="353"/>
      <c r="K17" s="428">
        <v>0.5</v>
      </c>
      <c r="L17" s="354" t="s">
        <v>1264</v>
      </c>
      <c r="M17" s="354" t="s">
        <v>1081</v>
      </c>
      <c r="N17" s="354" t="s">
        <v>1264</v>
      </c>
      <c r="O17" s="428">
        <v>0.75</v>
      </c>
      <c r="P17" s="354" t="s">
        <v>1264</v>
      </c>
      <c r="Q17" s="354" t="s">
        <v>1081</v>
      </c>
      <c r="R17" s="354" t="s">
        <v>1264</v>
      </c>
      <c r="S17" s="428">
        <v>1</v>
      </c>
      <c r="T17" s="354" t="s">
        <v>1264</v>
      </c>
      <c r="U17" s="354" t="s">
        <v>1081</v>
      </c>
      <c r="V17" s="354" t="s">
        <v>1264</v>
      </c>
      <c r="W17" s="17"/>
      <c r="X17" s="17"/>
      <c r="Y17" s="17"/>
      <c r="Z17" s="17"/>
      <c r="AA17" s="17"/>
      <c r="AB17" s="17"/>
      <c r="AC17" s="17"/>
      <c r="AD17" s="17"/>
      <c r="AE17" s="17"/>
      <c r="AF17" s="17"/>
      <c r="AG17" s="17"/>
      <c r="AH17" s="17"/>
      <c r="AI17" s="17"/>
      <c r="AJ17" s="17"/>
      <c r="AK17" s="17"/>
      <c r="AL17" s="1"/>
      <c r="AM17" s="1"/>
      <c r="AN17" s="1"/>
      <c r="AO17" s="1"/>
      <c r="AP17" s="1"/>
      <c r="AQ17" s="1"/>
      <c r="AR17" s="1"/>
      <c r="AS17" s="1"/>
      <c r="AT17" s="1"/>
      <c r="AU17" s="1"/>
      <c r="AV17" s="1"/>
      <c r="AW17" s="1"/>
    </row>
    <row r="18" spans="1:49" s="2" customFormat="1" ht="72" customHeight="1" x14ac:dyDescent="0.25">
      <c r="A18" s="7">
        <v>10</v>
      </c>
      <c r="B18" s="654" t="s">
        <v>1060</v>
      </c>
      <c r="C18" s="654"/>
      <c r="D18" s="422" t="s">
        <v>1068</v>
      </c>
      <c r="E18" s="417" t="s">
        <v>938</v>
      </c>
      <c r="F18" s="419" t="s">
        <v>946</v>
      </c>
      <c r="G18" s="428">
        <v>0</v>
      </c>
      <c r="H18" s="354"/>
      <c r="I18" s="354"/>
      <c r="J18" s="354"/>
      <c r="K18" s="428">
        <v>1</v>
      </c>
      <c r="L18" s="354" t="s">
        <v>1227</v>
      </c>
      <c r="M18" s="354" t="s">
        <v>1228</v>
      </c>
      <c r="N18" s="354" t="s">
        <v>1227</v>
      </c>
      <c r="O18" s="428">
        <v>1</v>
      </c>
      <c r="P18" s="104"/>
      <c r="Q18" s="104"/>
      <c r="R18" s="104"/>
      <c r="S18" s="428">
        <v>1</v>
      </c>
      <c r="T18" s="38"/>
      <c r="U18" s="38"/>
      <c r="V18" s="38"/>
      <c r="AL18" s="39"/>
      <c r="AM18" s="39"/>
      <c r="AN18" s="39"/>
      <c r="AO18" s="39"/>
      <c r="AP18" s="39"/>
      <c r="AQ18" s="39"/>
      <c r="AR18" s="39"/>
      <c r="AS18" s="39"/>
      <c r="AT18" s="39"/>
      <c r="AU18" s="39"/>
      <c r="AV18" s="39"/>
      <c r="AW18" s="39"/>
    </row>
    <row r="19" spans="1:49" s="2" customFormat="1" ht="57.75" customHeight="1" x14ac:dyDescent="0.3">
      <c r="A19" s="7">
        <v>11</v>
      </c>
      <c r="B19" s="654" t="s">
        <v>932</v>
      </c>
      <c r="C19" s="654"/>
      <c r="D19" s="422" t="s">
        <v>935</v>
      </c>
      <c r="E19" s="417" t="s">
        <v>172</v>
      </c>
      <c r="F19" s="419" t="s">
        <v>947</v>
      </c>
      <c r="G19" s="428">
        <v>0</v>
      </c>
      <c r="H19" s="354"/>
      <c r="I19" s="354"/>
      <c r="J19" s="354"/>
      <c r="K19" s="428">
        <v>0.5</v>
      </c>
      <c r="L19" s="354" t="s">
        <v>1252</v>
      </c>
      <c r="M19" s="354" t="s">
        <v>1253</v>
      </c>
      <c r="N19" s="354" t="s">
        <v>1254</v>
      </c>
      <c r="O19" s="428">
        <v>0.5</v>
      </c>
      <c r="P19" s="346"/>
      <c r="Q19" s="346"/>
      <c r="R19" s="346"/>
      <c r="S19" s="533">
        <v>1</v>
      </c>
      <c r="T19" s="514" t="s">
        <v>1252</v>
      </c>
      <c r="U19" s="514" t="s">
        <v>1253</v>
      </c>
      <c r="V19" s="514" t="s">
        <v>1254</v>
      </c>
      <c r="W19" s="17"/>
      <c r="X19" s="17"/>
      <c r="Y19" s="17"/>
      <c r="Z19" s="17"/>
      <c r="AA19" s="17"/>
      <c r="AB19" s="17"/>
      <c r="AC19" s="17"/>
      <c r="AD19" s="17"/>
      <c r="AE19" s="17"/>
      <c r="AF19" s="17"/>
      <c r="AG19" s="17"/>
      <c r="AH19" s="17"/>
      <c r="AI19" s="17"/>
      <c r="AJ19" s="17"/>
      <c r="AK19" s="17"/>
      <c r="AL19" s="1"/>
      <c r="AM19" s="1"/>
      <c r="AN19" s="1"/>
      <c r="AO19" s="1"/>
      <c r="AP19" s="1"/>
      <c r="AQ19" s="1"/>
      <c r="AR19" s="1"/>
      <c r="AS19" s="1"/>
      <c r="AT19" s="1"/>
      <c r="AU19" s="1"/>
      <c r="AV19" s="1"/>
      <c r="AW19" s="1"/>
    </row>
    <row r="20" spans="1:49" s="2" customFormat="1" ht="75" customHeight="1" x14ac:dyDescent="0.3">
      <c r="A20" s="7">
        <v>12</v>
      </c>
      <c r="B20" s="654" t="s">
        <v>933</v>
      </c>
      <c r="C20" s="654"/>
      <c r="D20" s="423" t="s">
        <v>936</v>
      </c>
      <c r="E20" s="417" t="s">
        <v>172</v>
      </c>
      <c r="F20" s="419" t="s">
        <v>948</v>
      </c>
      <c r="G20" s="428">
        <v>0.25</v>
      </c>
      <c r="H20" s="354" t="s">
        <v>1083</v>
      </c>
      <c r="I20" s="354" t="s">
        <v>1084</v>
      </c>
      <c r="J20" s="354" t="s">
        <v>1083</v>
      </c>
      <c r="K20" s="428">
        <v>0.25</v>
      </c>
      <c r="L20" s="353"/>
      <c r="M20" s="353"/>
      <c r="N20" s="104"/>
      <c r="O20" s="428">
        <v>0.5</v>
      </c>
      <c r="P20" s="354" t="s">
        <v>1083</v>
      </c>
      <c r="Q20" s="354" t="s">
        <v>1084</v>
      </c>
      <c r="R20" s="354" t="s">
        <v>1083</v>
      </c>
      <c r="S20" s="533">
        <v>1</v>
      </c>
      <c r="T20" s="514" t="s">
        <v>1083</v>
      </c>
      <c r="U20" s="514" t="s">
        <v>1084</v>
      </c>
      <c r="V20" s="514" t="s">
        <v>1083</v>
      </c>
      <c r="W20" s="17"/>
      <c r="X20" s="17"/>
      <c r="Y20" s="17"/>
      <c r="Z20" s="17"/>
      <c r="AA20" s="17"/>
      <c r="AB20" s="17"/>
      <c r="AC20" s="17"/>
      <c r="AD20" s="17"/>
      <c r="AE20" s="17"/>
      <c r="AF20" s="17"/>
      <c r="AG20" s="17"/>
      <c r="AH20" s="17"/>
      <c r="AI20" s="17"/>
      <c r="AJ20" s="17"/>
      <c r="AK20" s="17"/>
      <c r="AL20" s="1"/>
      <c r="AM20" s="1"/>
      <c r="AN20" s="1"/>
      <c r="AO20" s="1"/>
      <c r="AP20" s="1"/>
      <c r="AQ20" s="1"/>
      <c r="AR20" s="1"/>
      <c r="AS20" s="1"/>
      <c r="AT20" s="1"/>
      <c r="AU20" s="1"/>
      <c r="AV20" s="1"/>
      <c r="AW20" s="1"/>
    </row>
    <row r="21" spans="1:49" s="2" customFormat="1" ht="119.25" customHeight="1" x14ac:dyDescent="0.3">
      <c r="A21" s="7">
        <v>13</v>
      </c>
      <c r="B21" s="654" t="s">
        <v>1061</v>
      </c>
      <c r="C21" s="654"/>
      <c r="D21" s="422" t="s">
        <v>940</v>
      </c>
      <c r="E21" s="417" t="s">
        <v>172</v>
      </c>
      <c r="F21" s="422" t="s">
        <v>949</v>
      </c>
      <c r="G21" s="428">
        <v>1</v>
      </c>
      <c r="H21" s="425" t="s">
        <v>1085</v>
      </c>
      <c r="I21" s="425" t="s">
        <v>1086</v>
      </c>
      <c r="J21" s="425" t="s">
        <v>1085</v>
      </c>
      <c r="K21" s="428">
        <v>1</v>
      </c>
      <c r="L21" s="353"/>
      <c r="M21" s="353"/>
      <c r="N21" s="104"/>
      <c r="O21" s="428">
        <v>1</v>
      </c>
      <c r="P21" s="346"/>
      <c r="Q21" s="346"/>
      <c r="R21" s="346"/>
      <c r="S21" s="428">
        <v>1</v>
      </c>
      <c r="T21" s="18"/>
      <c r="U21" s="18"/>
      <c r="V21" s="18"/>
      <c r="W21" s="17"/>
      <c r="X21" s="17"/>
      <c r="Y21" s="17"/>
      <c r="Z21" s="17"/>
      <c r="AA21" s="17"/>
      <c r="AB21" s="17"/>
      <c r="AC21" s="17"/>
      <c r="AD21" s="17"/>
      <c r="AE21" s="17"/>
      <c r="AF21" s="17"/>
      <c r="AG21" s="17"/>
      <c r="AH21" s="17"/>
      <c r="AI21" s="17"/>
      <c r="AJ21" s="17"/>
      <c r="AK21" s="17"/>
      <c r="AL21" s="1"/>
      <c r="AM21" s="1"/>
      <c r="AN21" s="1"/>
      <c r="AO21" s="1"/>
      <c r="AP21" s="1"/>
      <c r="AQ21" s="1"/>
      <c r="AR21" s="1"/>
      <c r="AS21" s="1"/>
      <c r="AT21" s="1"/>
      <c r="AU21" s="1"/>
      <c r="AV21" s="1"/>
      <c r="AW21" s="1"/>
    </row>
    <row r="22" spans="1:49" s="2" customFormat="1" ht="79.5" customHeight="1" x14ac:dyDescent="0.3">
      <c r="A22" s="7">
        <v>14</v>
      </c>
      <c r="B22" s="654" t="s">
        <v>1062</v>
      </c>
      <c r="C22" s="654"/>
      <c r="D22" s="422" t="s">
        <v>1072</v>
      </c>
      <c r="E22" s="431" t="s">
        <v>939</v>
      </c>
      <c r="F22" s="422" t="s">
        <v>950</v>
      </c>
      <c r="G22" s="428">
        <v>0.25</v>
      </c>
      <c r="H22" s="354" t="s">
        <v>1087</v>
      </c>
      <c r="I22" s="354" t="s">
        <v>1088</v>
      </c>
      <c r="J22" s="354" t="s">
        <v>1087</v>
      </c>
      <c r="K22" s="428">
        <v>0.5</v>
      </c>
      <c r="L22" s="354" t="s">
        <v>1087</v>
      </c>
      <c r="M22" s="354" t="s">
        <v>609</v>
      </c>
      <c r="N22" s="354" t="s">
        <v>1229</v>
      </c>
      <c r="O22" s="428">
        <v>0.75</v>
      </c>
      <c r="P22" s="354" t="s">
        <v>1087</v>
      </c>
      <c r="Q22" s="354" t="s">
        <v>1253</v>
      </c>
      <c r="R22" s="354" t="s">
        <v>1229</v>
      </c>
      <c r="S22" s="428">
        <v>1</v>
      </c>
      <c r="T22" s="354" t="s">
        <v>1087</v>
      </c>
      <c r="U22" s="354" t="s">
        <v>1253</v>
      </c>
      <c r="V22" s="354" t="s">
        <v>1229</v>
      </c>
      <c r="W22" s="17"/>
      <c r="X22" s="17"/>
      <c r="Y22" s="17"/>
      <c r="Z22" s="17"/>
      <c r="AA22" s="17"/>
      <c r="AB22" s="17"/>
      <c r="AC22" s="17"/>
      <c r="AD22" s="17"/>
      <c r="AE22" s="17"/>
      <c r="AF22" s="17"/>
      <c r="AG22" s="17"/>
      <c r="AH22" s="17"/>
      <c r="AI22" s="17"/>
      <c r="AJ22" s="17"/>
      <c r="AK22" s="17"/>
      <c r="AL22" s="1"/>
      <c r="AM22" s="1"/>
      <c r="AN22" s="1"/>
      <c r="AO22" s="1"/>
      <c r="AP22" s="1"/>
      <c r="AQ22" s="1"/>
      <c r="AR22" s="1"/>
      <c r="AS22" s="1"/>
      <c r="AT22" s="1"/>
      <c r="AU22" s="1"/>
      <c r="AV22" s="1"/>
      <c r="AW22" s="1"/>
    </row>
    <row r="23" spans="1:49" s="2" customFormat="1" ht="90" x14ac:dyDescent="0.3">
      <c r="A23" s="7">
        <v>15</v>
      </c>
      <c r="B23" s="654" t="s">
        <v>1055</v>
      </c>
      <c r="C23" s="654"/>
      <c r="D23" s="422" t="s">
        <v>941</v>
      </c>
      <c r="E23" s="417" t="s">
        <v>939</v>
      </c>
      <c r="F23" s="422" t="s">
        <v>1073</v>
      </c>
      <c r="G23" s="428">
        <v>0</v>
      </c>
      <c r="H23" s="354"/>
      <c r="I23" s="354"/>
      <c r="J23" s="420"/>
      <c r="K23" s="428">
        <v>0</v>
      </c>
      <c r="L23" s="353"/>
      <c r="M23" s="353"/>
      <c r="N23" s="104"/>
      <c r="O23" s="428">
        <v>1</v>
      </c>
      <c r="P23" s="354" t="s">
        <v>1266</v>
      </c>
      <c r="Q23" s="354" t="s">
        <v>1253</v>
      </c>
      <c r="R23" s="354" t="s">
        <v>1268</v>
      </c>
      <c r="S23" s="428">
        <v>1</v>
      </c>
      <c r="T23" s="26"/>
      <c r="U23" s="26"/>
      <c r="V23" s="26"/>
      <c r="W23" s="17"/>
      <c r="X23" s="17"/>
      <c r="Y23" s="17"/>
      <c r="Z23" s="17"/>
      <c r="AA23" s="17"/>
      <c r="AB23" s="17"/>
      <c r="AC23" s="17"/>
      <c r="AD23" s="17"/>
      <c r="AE23" s="17"/>
      <c r="AF23" s="17"/>
      <c r="AG23" s="17"/>
      <c r="AH23" s="17"/>
      <c r="AI23" s="17"/>
      <c r="AJ23" s="17"/>
      <c r="AK23" s="17"/>
      <c r="AL23" s="1"/>
      <c r="AM23" s="1"/>
      <c r="AN23" s="1"/>
      <c r="AO23" s="1"/>
      <c r="AP23" s="1"/>
      <c r="AQ23" s="1"/>
      <c r="AR23" s="1"/>
      <c r="AS23" s="1"/>
      <c r="AT23" s="1"/>
      <c r="AU23" s="1"/>
      <c r="AV23" s="1"/>
      <c r="AW23" s="1"/>
    </row>
    <row r="24" spans="1:49" s="2" customFormat="1" ht="90" x14ac:dyDescent="0.3">
      <c r="A24" s="7">
        <v>16</v>
      </c>
      <c r="B24" s="654" t="s">
        <v>1063</v>
      </c>
      <c r="C24" s="654"/>
      <c r="D24" s="422" t="s">
        <v>942</v>
      </c>
      <c r="E24" s="417" t="s">
        <v>211</v>
      </c>
      <c r="F24" s="422" t="s">
        <v>1073</v>
      </c>
      <c r="G24" s="428">
        <v>0</v>
      </c>
      <c r="H24" s="354"/>
      <c r="I24" s="354"/>
      <c r="J24" s="354"/>
      <c r="K24" s="428">
        <v>0</v>
      </c>
      <c r="L24" s="353"/>
      <c r="M24" s="353"/>
      <c r="N24" s="104"/>
      <c r="O24" s="428">
        <v>1</v>
      </c>
      <c r="P24" s="354" t="s">
        <v>1267</v>
      </c>
      <c r="Q24" s="354" t="s">
        <v>1253</v>
      </c>
      <c r="R24" s="354" t="s">
        <v>1265</v>
      </c>
      <c r="S24" s="428">
        <v>1</v>
      </c>
      <c r="T24" s="26"/>
      <c r="U24" s="26"/>
      <c r="V24" s="26"/>
      <c r="W24" s="17"/>
      <c r="X24" s="17"/>
      <c r="Y24" s="17"/>
      <c r="Z24" s="17"/>
      <c r="AA24" s="17"/>
      <c r="AB24" s="17"/>
      <c r="AC24" s="17"/>
      <c r="AD24" s="17"/>
      <c r="AE24" s="17"/>
      <c r="AF24" s="17"/>
      <c r="AG24" s="17"/>
      <c r="AH24" s="17"/>
      <c r="AI24" s="17"/>
      <c r="AJ24" s="17"/>
      <c r="AK24" s="17"/>
      <c r="AL24" s="1"/>
      <c r="AM24" s="1"/>
      <c r="AN24" s="1"/>
      <c r="AO24" s="1"/>
      <c r="AP24" s="1"/>
      <c r="AQ24" s="1"/>
      <c r="AR24" s="1"/>
      <c r="AS24" s="1"/>
      <c r="AT24" s="1"/>
      <c r="AU24" s="1"/>
      <c r="AV24" s="1"/>
      <c r="AW24" s="1"/>
    </row>
    <row r="25" spans="1:49" s="2" customFormat="1" ht="72" customHeight="1" x14ac:dyDescent="0.3">
      <c r="A25" s="7">
        <v>0</v>
      </c>
      <c r="B25" s="654" t="s">
        <v>1064</v>
      </c>
      <c r="C25" s="654"/>
      <c r="D25" s="422" t="s">
        <v>1069</v>
      </c>
      <c r="E25" s="417" t="s">
        <v>927</v>
      </c>
      <c r="F25" s="422" t="s">
        <v>1071</v>
      </c>
      <c r="G25" s="428">
        <v>0</v>
      </c>
      <c r="H25" s="354"/>
      <c r="I25" s="353"/>
      <c r="J25" s="353"/>
      <c r="K25" s="428">
        <v>0.5</v>
      </c>
      <c r="L25" s="431" t="s">
        <v>1204</v>
      </c>
      <c r="M25" s="33" t="s">
        <v>224</v>
      </c>
      <c r="N25" s="431" t="s">
        <v>1213</v>
      </c>
      <c r="O25" s="428">
        <v>0.5</v>
      </c>
      <c r="P25" s="47"/>
      <c r="Q25" s="47"/>
      <c r="R25" s="47"/>
      <c r="S25" s="533">
        <v>1</v>
      </c>
      <c r="T25" s="18" t="s">
        <v>1656</v>
      </c>
      <c r="U25" s="18" t="s">
        <v>1654</v>
      </c>
      <c r="V25" s="478" t="s">
        <v>1656</v>
      </c>
      <c r="W25" s="17"/>
      <c r="X25" s="17"/>
      <c r="Y25" s="17"/>
      <c r="Z25" s="17"/>
      <c r="AA25" s="17"/>
      <c r="AB25" s="17"/>
      <c r="AC25" s="17"/>
      <c r="AD25" s="17"/>
      <c r="AE25" s="17"/>
      <c r="AF25" s="17"/>
      <c r="AG25" s="17"/>
      <c r="AH25" s="17"/>
      <c r="AI25" s="17"/>
      <c r="AJ25" s="17"/>
      <c r="AK25" s="17"/>
      <c r="AL25" s="1"/>
      <c r="AM25" s="1"/>
      <c r="AN25" s="1"/>
      <c r="AO25" s="1"/>
      <c r="AP25" s="1"/>
      <c r="AQ25" s="1"/>
      <c r="AR25" s="1"/>
      <c r="AS25" s="1"/>
      <c r="AT25" s="1"/>
      <c r="AU25" s="1"/>
      <c r="AV25" s="1"/>
      <c r="AW25" s="1"/>
    </row>
    <row r="26" spans="1:49" s="2" customFormat="1" ht="103.5" customHeight="1" x14ac:dyDescent="0.3">
      <c r="A26" s="7">
        <v>18</v>
      </c>
      <c r="B26" s="654" t="s">
        <v>1065</v>
      </c>
      <c r="C26" s="654"/>
      <c r="D26" s="422" t="s">
        <v>1070</v>
      </c>
      <c r="E26" s="417" t="s">
        <v>211</v>
      </c>
      <c r="F26" s="422" t="s">
        <v>1071</v>
      </c>
      <c r="G26" s="428">
        <v>0</v>
      </c>
      <c r="H26" s="354"/>
      <c r="I26" s="353"/>
      <c r="J26" s="353"/>
      <c r="K26" s="428">
        <v>0</v>
      </c>
      <c r="L26" s="354"/>
      <c r="M26" s="353"/>
      <c r="N26" s="47"/>
      <c r="O26" s="428">
        <v>0</v>
      </c>
      <c r="P26" s="346"/>
      <c r="Q26" s="346" t="s">
        <v>226</v>
      </c>
      <c r="R26" s="346"/>
      <c r="S26" s="533">
        <v>1</v>
      </c>
      <c r="T26" s="478" t="s">
        <v>1657</v>
      </c>
      <c r="U26" s="478" t="s">
        <v>1654</v>
      </c>
      <c r="V26" s="478" t="s">
        <v>1657</v>
      </c>
      <c r="W26" s="17"/>
      <c r="X26" s="17"/>
      <c r="Y26" s="17"/>
      <c r="Z26" s="17"/>
      <c r="AA26" s="17"/>
      <c r="AB26" s="17"/>
      <c r="AC26" s="17"/>
      <c r="AD26" s="17"/>
      <c r="AE26" s="17"/>
      <c r="AF26" s="17"/>
      <c r="AG26" s="17"/>
      <c r="AH26" s="17"/>
      <c r="AI26" s="17"/>
      <c r="AJ26" s="17"/>
      <c r="AK26" s="17"/>
      <c r="AL26" s="1"/>
      <c r="AM26" s="1"/>
      <c r="AN26" s="1"/>
      <c r="AO26" s="1"/>
      <c r="AP26" s="1"/>
      <c r="AQ26" s="1"/>
      <c r="AR26" s="1"/>
      <c r="AS26" s="1"/>
      <c r="AT26" s="1"/>
      <c r="AU26" s="1"/>
      <c r="AV26" s="1"/>
      <c r="AW26" s="1"/>
    </row>
    <row r="27" spans="1:49" s="2" customFormat="1" ht="16.5" customHeight="1" x14ac:dyDescent="0.3">
      <c r="B27" s="46"/>
      <c r="C27" s="46"/>
      <c r="D27" s="46"/>
      <c r="E27" s="46"/>
      <c r="F27" s="46"/>
      <c r="G27" s="99">
        <f>IFERROR(AVERAGE(G9:G26),"")</f>
        <v>0.1388888888888889</v>
      </c>
      <c r="H27" s="46"/>
      <c r="K27" s="99">
        <f>IFERROR(AVERAGE(K9:K26),"")</f>
        <v>0.43055555555555558</v>
      </c>
      <c r="O27" s="99">
        <f>IFERROR(AVERAGE(O9:O26),"")</f>
        <v>0.72222222222222221</v>
      </c>
      <c r="P27" s="17"/>
      <c r="Q27" s="17"/>
      <c r="R27" s="17"/>
      <c r="S27" s="99">
        <f>IFERROR(AVERAGE(S9:S26),"")</f>
        <v>1</v>
      </c>
      <c r="T27" s="17"/>
      <c r="U27" s="17"/>
      <c r="V27" s="17"/>
      <c r="W27" s="17"/>
      <c r="X27" s="17"/>
      <c r="Y27" s="17"/>
      <c r="Z27" s="17"/>
      <c r="AA27" s="17"/>
      <c r="AB27" s="17"/>
      <c r="AC27" s="17"/>
      <c r="AD27" s="17"/>
      <c r="AE27" s="17"/>
      <c r="AF27" s="17"/>
      <c r="AG27" s="17"/>
      <c r="AH27" s="17"/>
      <c r="AI27" s="17"/>
      <c r="AJ27" s="17"/>
      <c r="AK27" s="17"/>
      <c r="AL27" s="1"/>
      <c r="AM27" s="1"/>
      <c r="AN27" s="1"/>
      <c r="AO27" s="1"/>
      <c r="AP27" s="1"/>
      <c r="AQ27" s="1"/>
      <c r="AR27" s="1"/>
      <c r="AS27" s="1"/>
      <c r="AT27" s="1"/>
      <c r="AU27" s="1"/>
      <c r="AV27" s="1"/>
      <c r="AW27" s="1"/>
    </row>
    <row r="28" spans="1:49" s="2" customFormat="1" ht="16.5" customHeight="1" x14ac:dyDescent="0.3">
      <c r="B28" s="46"/>
      <c r="C28" s="46"/>
      <c r="D28" s="46"/>
      <c r="E28" s="46"/>
      <c r="F28" s="46"/>
      <c r="G28" s="125"/>
      <c r="H28" s="46"/>
      <c r="K28" s="126"/>
      <c r="O28" s="126"/>
      <c r="P28" s="17"/>
      <c r="Q28" s="17"/>
      <c r="R28" s="17"/>
      <c r="S28" s="126"/>
      <c r="T28" s="17"/>
      <c r="U28" s="17"/>
      <c r="V28" s="17"/>
      <c r="W28" s="17"/>
      <c r="X28" s="17"/>
      <c r="Y28" s="17"/>
      <c r="Z28" s="17"/>
      <c r="AA28" s="17"/>
      <c r="AB28" s="17"/>
      <c r="AC28" s="17"/>
      <c r="AD28" s="17"/>
      <c r="AE28" s="17"/>
      <c r="AF28" s="17"/>
      <c r="AG28" s="17"/>
      <c r="AH28" s="17"/>
      <c r="AI28" s="17"/>
      <c r="AJ28" s="17"/>
      <c r="AK28" s="17"/>
      <c r="AL28" s="1"/>
      <c r="AM28" s="1"/>
      <c r="AN28" s="1"/>
      <c r="AO28" s="1"/>
      <c r="AP28" s="1"/>
      <c r="AQ28" s="1"/>
      <c r="AR28" s="1"/>
      <c r="AS28" s="1"/>
      <c r="AT28" s="1"/>
      <c r="AU28" s="1"/>
      <c r="AV28" s="1"/>
      <c r="AW28" s="1"/>
    </row>
    <row r="29" spans="1:49" s="2" customFormat="1" ht="16.5" hidden="1" customHeight="1" x14ac:dyDescent="0.3">
      <c r="B29" s="46"/>
      <c r="C29" s="46"/>
      <c r="D29" s="46"/>
      <c r="E29" s="46"/>
      <c r="F29" s="46"/>
      <c r="G29" s="125"/>
      <c r="H29" s="46"/>
      <c r="K29" s="126"/>
      <c r="O29" s="126"/>
      <c r="P29" s="17"/>
      <c r="Q29" s="17"/>
      <c r="R29" s="17"/>
      <c r="S29" s="126"/>
      <c r="T29" s="17"/>
      <c r="U29" s="17"/>
      <c r="V29" s="17"/>
      <c r="W29" s="17"/>
      <c r="X29" s="17"/>
      <c r="Y29" s="17"/>
      <c r="Z29" s="17"/>
      <c r="AA29" s="17"/>
      <c r="AB29" s="17"/>
      <c r="AC29" s="17"/>
      <c r="AD29" s="17"/>
      <c r="AE29" s="17"/>
      <c r="AF29" s="17"/>
      <c r="AG29" s="17"/>
      <c r="AH29" s="17"/>
      <c r="AI29" s="17"/>
      <c r="AJ29" s="17"/>
      <c r="AK29" s="17"/>
      <c r="AL29" s="1"/>
      <c r="AM29" s="1"/>
      <c r="AN29" s="1"/>
      <c r="AO29" s="1"/>
      <c r="AP29" s="1"/>
      <c r="AQ29" s="1"/>
      <c r="AR29" s="1"/>
      <c r="AS29" s="1"/>
      <c r="AT29" s="1"/>
      <c r="AU29" s="1"/>
      <c r="AV29" s="1"/>
      <c r="AW29" s="1"/>
    </row>
    <row r="30" spans="1:49" s="2" customFormat="1" ht="16.5" hidden="1" customHeight="1" thickBot="1" x14ac:dyDescent="0.35">
      <c r="B30" s="46"/>
      <c r="C30" s="46"/>
      <c r="D30" s="46"/>
      <c r="E30" s="46"/>
      <c r="F30" s="46"/>
      <c r="G30" s="125"/>
      <c r="H30" s="46"/>
      <c r="K30" s="126"/>
      <c r="O30" s="126"/>
      <c r="P30" s="17"/>
      <c r="Q30" s="17"/>
      <c r="R30" s="17"/>
      <c r="S30" s="126"/>
      <c r="T30" s="17"/>
      <c r="U30" s="17"/>
      <c r="V30" s="17"/>
      <c r="W30" s="17"/>
      <c r="X30" s="17"/>
      <c r="Y30" s="17"/>
      <c r="Z30" s="17"/>
      <c r="AA30" s="17"/>
      <c r="AB30" s="17"/>
      <c r="AC30" s="17"/>
      <c r="AD30" s="17"/>
      <c r="AE30" s="17"/>
      <c r="AF30" s="17"/>
      <c r="AG30" s="17"/>
      <c r="AH30" s="17"/>
      <c r="AI30" s="17"/>
      <c r="AJ30" s="17"/>
      <c r="AK30" s="17"/>
      <c r="AL30" s="1"/>
      <c r="AM30" s="1"/>
      <c r="AN30" s="1"/>
      <c r="AO30" s="1"/>
      <c r="AP30" s="1"/>
      <c r="AQ30" s="1"/>
      <c r="AR30" s="1"/>
      <c r="AS30" s="1"/>
      <c r="AT30" s="1"/>
      <c r="AU30" s="1"/>
      <c r="AV30" s="1"/>
      <c r="AW30" s="1"/>
    </row>
    <row r="31" spans="1:49" s="2" customFormat="1" ht="38.25" hidden="1" customHeight="1" thickBot="1" x14ac:dyDescent="0.35">
      <c r="B31" s="106" t="s">
        <v>1054</v>
      </c>
      <c r="C31" s="106" t="s">
        <v>221</v>
      </c>
      <c r="D31" s="106" t="s">
        <v>222</v>
      </c>
      <c r="E31" s="122" t="s">
        <v>191</v>
      </c>
      <c r="F31" s="122"/>
      <c r="G31" s="106" t="s">
        <v>192</v>
      </c>
      <c r="H31" s="122" t="s">
        <v>220</v>
      </c>
      <c r="K31" s="126"/>
      <c r="O31" s="126"/>
      <c r="P31" s="17"/>
      <c r="Q31" s="17"/>
      <c r="R31" s="17"/>
      <c r="S31" s="126"/>
      <c r="T31" s="17"/>
      <c r="U31" s="17"/>
      <c r="V31" s="17"/>
      <c r="W31" s="17"/>
      <c r="X31" s="17"/>
      <c r="Y31" s="17"/>
      <c r="Z31" s="17"/>
      <c r="AA31" s="17"/>
      <c r="AB31" s="17"/>
      <c r="AC31" s="17"/>
      <c r="AD31" s="17"/>
      <c r="AE31" s="17"/>
      <c r="AF31" s="17"/>
      <c r="AG31" s="17"/>
      <c r="AH31" s="17"/>
      <c r="AI31" s="17"/>
      <c r="AJ31" s="17"/>
      <c r="AK31" s="17"/>
      <c r="AL31" s="1"/>
      <c r="AM31" s="1"/>
      <c r="AN31" s="1"/>
      <c r="AO31" s="1"/>
      <c r="AP31" s="1"/>
      <c r="AQ31" s="1"/>
      <c r="AR31" s="1"/>
      <c r="AS31" s="1"/>
      <c r="AT31" s="1"/>
      <c r="AU31" s="1"/>
      <c r="AV31" s="1"/>
      <c r="AW31" s="1"/>
    </row>
    <row r="32" spans="1:49" s="2" customFormat="1" ht="33.75" hidden="1" customHeight="1" thickTop="1" thickBot="1" x14ac:dyDescent="0.35">
      <c r="B32" s="111">
        <f>SUM(C33-C32)</f>
        <v>0.86111111111111116</v>
      </c>
      <c r="C32" s="111">
        <f>SUM(G27)</f>
        <v>0.1388888888888889</v>
      </c>
      <c r="D32" s="111">
        <f>SUM(K27)</f>
        <v>0.43055555555555558</v>
      </c>
      <c r="E32" s="121">
        <v>0.67</v>
      </c>
      <c r="F32" s="121"/>
      <c r="G32" s="111">
        <v>0.99</v>
      </c>
      <c r="H32" s="121">
        <f>+SUM(C32:E32)</f>
        <v>1.2394444444444446</v>
      </c>
      <c r="K32" s="126"/>
      <c r="O32" s="126"/>
      <c r="P32" s="17"/>
      <c r="Q32" s="17"/>
      <c r="R32" s="17"/>
      <c r="S32" s="126"/>
      <c r="T32" s="17"/>
      <c r="U32" s="17"/>
      <c r="V32" s="17"/>
      <c r="W32" s="17"/>
      <c r="X32" s="17"/>
      <c r="Y32" s="17"/>
      <c r="Z32" s="17"/>
      <c r="AA32" s="17"/>
      <c r="AB32" s="17"/>
      <c r="AC32" s="17"/>
      <c r="AD32" s="17"/>
      <c r="AE32" s="17"/>
      <c r="AF32" s="17"/>
      <c r="AG32" s="17"/>
      <c r="AH32" s="17"/>
      <c r="AI32" s="17"/>
      <c r="AJ32" s="17"/>
      <c r="AK32" s="17"/>
      <c r="AL32" s="1"/>
      <c r="AM32" s="1"/>
      <c r="AN32" s="1"/>
      <c r="AO32" s="1"/>
      <c r="AP32" s="1"/>
      <c r="AQ32" s="1"/>
      <c r="AR32" s="1"/>
      <c r="AS32" s="1"/>
      <c r="AT32" s="1"/>
      <c r="AU32" s="1"/>
      <c r="AV32" s="1"/>
      <c r="AW32" s="1"/>
    </row>
    <row r="33" spans="2:49" s="2" customFormat="1" ht="16.5" hidden="1" customHeight="1" x14ac:dyDescent="0.3">
      <c r="C33" s="347">
        <v>1</v>
      </c>
      <c r="E33" s="58"/>
      <c r="F33" s="58"/>
      <c r="G33" s="56"/>
      <c r="H33" s="17"/>
      <c r="K33" s="126"/>
      <c r="O33" s="126"/>
      <c r="P33" s="17"/>
      <c r="Q33" s="17"/>
      <c r="R33" s="17"/>
      <c r="S33" s="126"/>
      <c r="T33" s="17"/>
      <c r="U33" s="17"/>
      <c r="V33" s="17"/>
      <c r="W33" s="17"/>
      <c r="X33" s="17"/>
      <c r="Y33" s="17"/>
      <c r="Z33" s="17"/>
      <c r="AA33" s="17"/>
      <c r="AB33" s="17"/>
      <c r="AC33" s="17"/>
      <c r="AD33" s="17"/>
      <c r="AE33" s="17"/>
      <c r="AF33" s="17"/>
      <c r="AG33" s="17"/>
      <c r="AH33" s="17"/>
      <c r="AI33" s="17"/>
      <c r="AJ33" s="17"/>
      <c r="AK33" s="17"/>
      <c r="AL33" s="1"/>
      <c r="AM33" s="1"/>
      <c r="AN33" s="1"/>
      <c r="AO33" s="1"/>
      <c r="AP33" s="1"/>
      <c r="AQ33" s="1"/>
      <c r="AR33" s="1"/>
      <c r="AS33" s="1"/>
      <c r="AT33" s="1"/>
      <c r="AU33" s="1"/>
      <c r="AV33" s="1"/>
      <c r="AW33" s="1"/>
    </row>
    <row r="34" spans="2:49" s="2" customFormat="1" ht="16.5" hidden="1" customHeight="1" x14ac:dyDescent="0.3">
      <c r="B34" s="46"/>
      <c r="C34" s="46"/>
      <c r="D34" s="46"/>
      <c r="E34" s="46"/>
      <c r="F34" s="46"/>
      <c r="G34" s="128"/>
      <c r="H34" s="46"/>
      <c r="K34" s="126"/>
      <c r="O34" s="126"/>
      <c r="P34" s="17"/>
      <c r="Q34" s="17"/>
      <c r="R34" s="17"/>
      <c r="S34" s="126"/>
      <c r="T34" s="17"/>
      <c r="U34" s="17"/>
      <c r="V34" s="17"/>
      <c r="W34" s="17"/>
      <c r="X34" s="17"/>
      <c r="Y34" s="17"/>
      <c r="Z34" s="17"/>
      <c r="AA34" s="17"/>
      <c r="AB34" s="17"/>
      <c r="AC34" s="17"/>
      <c r="AD34" s="17"/>
      <c r="AE34" s="17"/>
      <c r="AF34" s="17"/>
      <c r="AG34" s="17"/>
      <c r="AH34" s="17"/>
      <c r="AI34" s="17"/>
      <c r="AJ34" s="17"/>
      <c r="AK34" s="17"/>
      <c r="AL34" s="1"/>
      <c r="AM34" s="1"/>
      <c r="AN34" s="1"/>
      <c r="AO34" s="1"/>
      <c r="AP34" s="1"/>
      <c r="AQ34" s="1"/>
      <c r="AR34" s="1"/>
      <c r="AS34" s="1"/>
      <c r="AT34" s="1"/>
      <c r="AU34" s="1"/>
      <c r="AV34" s="1"/>
      <c r="AW34" s="1"/>
    </row>
    <row r="35" spans="2:49" s="2" customFormat="1" ht="16.5" hidden="1" customHeight="1" x14ac:dyDescent="0.3">
      <c r="B35" s="46"/>
      <c r="C35" s="46"/>
      <c r="D35" s="46"/>
      <c r="E35" s="46"/>
      <c r="F35" s="46"/>
      <c r="G35" s="128"/>
      <c r="H35" s="46"/>
      <c r="K35" s="126"/>
      <c r="O35" s="126"/>
      <c r="P35" s="17"/>
      <c r="Q35" s="17"/>
      <c r="R35" s="17"/>
      <c r="S35" s="126"/>
      <c r="T35" s="17"/>
      <c r="U35" s="17"/>
      <c r="V35" s="17"/>
      <c r="W35" s="17"/>
      <c r="X35" s="17"/>
      <c r="Y35" s="17"/>
      <c r="Z35" s="17"/>
      <c r="AA35" s="17"/>
      <c r="AB35" s="17"/>
      <c r="AC35" s="17"/>
      <c r="AD35" s="17"/>
      <c r="AE35" s="17"/>
      <c r="AF35" s="17"/>
      <c r="AG35" s="17"/>
      <c r="AH35" s="17"/>
      <c r="AI35" s="17"/>
      <c r="AJ35" s="17"/>
      <c r="AK35" s="17"/>
      <c r="AL35" s="1"/>
      <c r="AM35" s="1"/>
      <c r="AN35" s="1"/>
      <c r="AO35" s="1"/>
      <c r="AP35" s="1"/>
      <c r="AQ35" s="1"/>
      <c r="AR35" s="1"/>
      <c r="AS35" s="1"/>
      <c r="AT35" s="1"/>
      <c r="AU35" s="1"/>
      <c r="AV35" s="1"/>
      <c r="AW35" s="1"/>
    </row>
    <row r="36" spans="2:49" s="2" customFormat="1" ht="16.5" hidden="1" customHeight="1" x14ac:dyDescent="0.3">
      <c r="B36" s="46"/>
      <c r="C36" s="46"/>
      <c r="D36" s="46"/>
      <c r="E36" s="46"/>
      <c r="F36" s="46"/>
      <c r="G36" s="128"/>
      <c r="H36" s="46"/>
      <c r="K36" s="126"/>
      <c r="O36" s="126"/>
      <c r="P36" s="17"/>
      <c r="Q36" s="17"/>
      <c r="R36" s="17"/>
      <c r="S36" s="126"/>
      <c r="T36" s="17"/>
      <c r="U36" s="17"/>
      <c r="V36" s="17"/>
      <c r="W36" s="17"/>
      <c r="X36" s="17"/>
      <c r="Y36" s="17"/>
      <c r="Z36" s="17"/>
      <c r="AA36" s="17"/>
      <c r="AB36" s="17"/>
      <c r="AC36" s="17"/>
      <c r="AD36" s="17"/>
      <c r="AE36" s="17"/>
      <c r="AF36" s="17"/>
      <c r="AG36" s="17"/>
      <c r="AH36" s="17"/>
      <c r="AI36" s="17"/>
      <c r="AJ36" s="17"/>
      <c r="AK36" s="17"/>
      <c r="AL36" s="1"/>
      <c r="AM36" s="1"/>
      <c r="AN36" s="1"/>
      <c r="AO36" s="1"/>
      <c r="AP36" s="1"/>
      <c r="AQ36" s="1"/>
      <c r="AR36" s="1"/>
      <c r="AS36" s="1"/>
      <c r="AT36" s="1"/>
      <c r="AU36" s="1"/>
      <c r="AV36" s="1"/>
      <c r="AW36" s="1"/>
    </row>
    <row r="37" spans="2:49" s="2" customFormat="1" ht="16.5" hidden="1" customHeight="1" x14ac:dyDescent="0.3">
      <c r="B37" s="46"/>
      <c r="C37" s="46"/>
      <c r="D37" s="46"/>
      <c r="E37" s="46"/>
      <c r="F37" s="46"/>
      <c r="G37" s="128"/>
      <c r="H37" s="46"/>
      <c r="K37" s="126"/>
      <c r="O37" s="126"/>
      <c r="P37" s="17"/>
      <c r="Q37" s="17"/>
      <c r="R37" s="17"/>
      <c r="S37" s="126"/>
      <c r="T37" s="17"/>
      <c r="U37" s="17"/>
      <c r="V37" s="17"/>
      <c r="W37" s="17"/>
      <c r="X37" s="17"/>
      <c r="Y37" s="17"/>
      <c r="Z37" s="17"/>
      <c r="AA37" s="17"/>
      <c r="AB37" s="17"/>
      <c r="AC37" s="17"/>
      <c r="AD37" s="17"/>
      <c r="AE37" s="17"/>
      <c r="AF37" s="17"/>
      <c r="AG37" s="17"/>
      <c r="AH37" s="17"/>
      <c r="AI37" s="17"/>
      <c r="AJ37" s="17"/>
      <c r="AK37" s="17"/>
      <c r="AL37" s="1"/>
      <c r="AM37" s="1"/>
      <c r="AN37" s="1"/>
      <c r="AO37" s="1"/>
      <c r="AP37" s="1"/>
      <c r="AQ37" s="1"/>
      <c r="AR37" s="1"/>
      <c r="AS37" s="1"/>
      <c r="AT37" s="1"/>
      <c r="AU37" s="1"/>
      <c r="AV37" s="1"/>
      <c r="AW37" s="1"/>
    </row>
    <row r="38" spans="2:49" s="2" customFormat="1" ht="16.5" hidden="1" customHeight="1" x14ac:dyDescent="0.3">
      <c r="B38" s="46"/>
      <c r="C38" s="46"/>
      <c r="D38" s="46"/>
      <c r="E38" s="46"/>
      <c r="F38" s="46"/>
      <c r="G38" s="128"/>
      <c r="H38" s="46"/>
      <c r="K38" s="126"/>
      <c r="O38" s="126"/>
      <c r="P38" s="17"/>
      <c r="Q38" s="17"/>
      <c r="R38" s="17"/>
      <c r="S38" s="126"/>
      <c r="T38" s="17"/>
      <c r="U38" s="17"/>
      <c r="V38" s="17"/>
      <c r="W38" s="17"/>
      <c r="X38" s="17"/>
      <c r="Y38" s="17"/>
      <c r="Z38" s="17"/>
      <c r="AA38" s="17"/>
      <c r="AB38" s="17"/>
      <c r="AC38" s="17"/>
      <c r="AD38" s="17"/>
      <c r="AE38" s="17"/>
      <c r="AF38" s="17"/>
      <c r="AG38" s="17"/>
      <c r="AH38" s="17"/>
      <c r="AI38" s="17"/>
      <c r="AJ38" s="17"/>
      <c r="AK38" s="17"/>
      <c r="AL38" s="1"/>
      <c r="AM38" s="1"/>
      <c r="AN38" s="1"/>
      <c r="AO38" s="1"/>
      <c r="AP38" s="1"/>
      <c r="AQ38" s="1"/>
      <c r="AR38" s="1"/>
      <c r="AS38" s="1"/>
      <c r="AT38" s="1"/>
      <c r="AU38" s="1"/>
      <c r="AV38" s="1"/>
      <c r="AW38" s="1"/>
    </row>
    <row r="39" spans="2:49" s="2" customFormat="1" ht="16.5" hidden="1" customHeight="1" x14ac:dyDescent="0.3">
      <c r="B39" s="46"/>
      <c r="C39" s="46"/>
      <c r="D39" s="46"/>
      <c r="E39" s="46"/>
      <c r="F39" s="46"/>
      <c r="G39" s="128"/>
      <c r="H39" s="46"/>
      <c r="K39" s="126"/>
      <c r="O39" s="126"/>
      <c r="P39" s="17"/>
      <c r="Q39" s="17"/>
      <c r="R39" s="17"/>
      <c r="S39" s="126"/>
      <c r="T39" s="17"/>
      <c r="U39" s="17"/>
      <c r="V39" s="17"/>
      <c r="W39" s="17"/>
      <c r="X39" s="17"/>
      <c r="Y39" s="17"/>
      <c r="Z39" s="17"/>
      <c r="AA39" s="17"/>
      <c r="AB39" s="17"/>
      <c r="AC39" s="17"/>
      <c r="AD39" s="17"/>
      <c r="AE39" s="17"/>
      <c r="AF39" s="17"/>
      <c r="AG39" s="17"/>
      <c r="AH39" s="17"/>
      <c r="AI39" s="17"/>
      <c r="AJ39" s="17"/>
      <c r="AK39" s="17"/>
      <c r="AL39" s="1"/>
      <c r="AM39" s="1"/>
      <c r="AN39" s="1"/>
      <c r="AO39" s="1"/>
      <c r="AP39" s="1"/>
      <c r="AQ39" s="1"/>
      <c r="AR39" s="1"/>
      <c r="AS39" s="1"/>
      <c r="AT39" s="1"/>
      <c r="AU39" s="1"/>
      <c r="AV39" s="1"/>
      <c r="AW39" s="1"/>
    </row>
    <row r="40" spans="2:49" s="2" customFormat="1" ht="16.5" hidden="1" customHeight="1" x14ac:dyDescent="0.3">
      <c r="B40" s="46"/>
      <c r="C40" s="46"/>
      <c r="D40" s="46"/>
      <c r="E40" s="46"/>
      <c r="F40" s="46"/>
      <c r="G40" s="128"/>
      <c r="H40" s="46"/>
      <c r="K40" s="126"/>
      <c r="O40" s="126"/>
      <c r="P40" s="17"/>
      <c r="Q40" s="17"/>
      <c r="R40" s="17"/>
      <c r="S40" s="126"/>
      <c r="T40" s="17"/>
      <c r="U40" s="17"/>
      <c r="V40" s="17"/>
      <c r="W40" s="17"/>
      <c r="X40" s="17"/>
      <c r="Y40" s="17"/>
      <c r="Z40" s="17"/>
      <c r="AA40" s="17"/>
      <c r="AB40" s="17"/>
      <c r="AC40" s="17"/>
      <c r="AD40" s="17"/>
      <c r="AE40" s="17"/>
      <c r="AF40" s="17"/>
      <c r="AG40" s="17"/>
      <c r="AH40" s="17"/>
      <c r="AI40" s="17"/>
      <c r="AJ40" s="17"/>
      <c r="AK40" s="17"/>
      <c r="AL40" s="1"/>
      <c r="AM40" s="1"/>
      <c r="AN40" s="1"/>
      <c r="AO40" s="1"/>
      <c r="AP40" s="1"/>
      <c r="AQ40" s="1"/>
      <c r="AR40" s="1"/>
      <c r="AS40" s="1"/>
      <c r="AT40" s="1"/>
      <c r="AU40" s="1"/>
      <c r="AV40" s="1"/>
      <c r="AW40" s="1"/>
    </row>
    <row r="41" spans="2:49" s="2" customFormat="1" ht="16.5" hidden="1" customHeight="1" x14ac:dyDescent="0.3">
      <c r="B41" s="46"/>
      <c r="C41" s="46"/>
      <c r="D41" s="46"/>
      <c r="E41" s="46"/>
      <c r="F41" s="46"/>
      <c r="G41" s="128"/>
      <c r="H41" s="46"/>
      <c r="K41" s="126"/>
      <c r="O41" s="126"/>
      <c r="P41" s="17"/>
      <c r="Q41" s="17"/>
      <c r="R41" s="17"/>
      <c r="S41" s="126"/>
      <c r="T41" s="17"/>
      <c r="U41" s="17"/>
      <c r="V41" s="17"/>
      <c r="W41" s="17"/>
      <c r="X41" s="17"/>
      <c r="Y41" s="17"/>
      <c r="Z41" s="17"/>
      <c r="AA41" s="17"/>
      <c r="AB41" s="17"/>
      <c r="AC41" s="17"/>
      <c r="AD41" s="17"/>
      <c r="AE41" s="17"/>
      <c r="AF41" s="17"/>
      <c r="AG41" s="17"/>
      <c r="AH41" s="17"/>
      <c r="AI41" s="17"/>
      <c r="AJ41" s="17"/>
      <c r="AK41" s="17"/>
      <c r="AL41" s="1"/>
      <c r="AM41" s="1"/>
      <c r="AN41" s="1"/>
      <c r="AO41" s="1"/>
      <c r="AP41" s="1"/>
      <c r="AQ41" s="1"/>
      <c r="AR41" s="1"/>
      <c r="AS41" s="1"/>
      <c r="AT41" s="1"/>
      <c r="AU41" s="1"/>
      <c r="AV41" s="1"/>
      <c r="AW41" s="1"/>
    </row>
    <row r="42" spans="2:49" s="2" customFormat="1" ht="16.5" hidden="1" customHeight="1" x14ac:dyDescent="0.3">
      <c r="B42" s="46"/>
      <c r="C42" s="46"/>
      <c r="D42" s="46"/>
      <c r="E42" s="46"/>
      <c r="F42" s="46"/>
      <c r="G42" s="128"/>
      <c r="H42" s="46"/>
      <c r="K42" s="126"/>
      <c r="O42" s="126"/>
      <c r="P42" s="17"/>
      <c r="Q42" s="17"/>
      <c r="R42" s="17"/>
      <c r="S42" s="126"/>
      <c r="T42" s="17"/>
      <c r="U42" s="17"/>
      <c r="V42" s="17"/>
      <c r="W42" s="17"/>
      <c r="X42" s="17"/>
      <c r="Y42" s="17"/>
      <c r="Z42" s="17"/>
      <c r="AA42" s="17"/>
      <c r="AB42" s="17"/>
      <c r="AC42" s="17"/>
      <c r="AD42" s="17"/>
      <c r="AE42" s="17"/>
      <c r="AF42" s="17"/>
      <c r="AG42" s="17"/>
      <c r="AH42" s="17"/>
      <c r="AI42" s="17"/>
      <c r="AJ42" s="17"/>
      <c r="AK42" s="17"/>
      <c r="AL42" s="1"/>
      <c r="AM42" s="1"/>
      <c r="AN42" s="1"/>
      <c r="AO42" s="1"/>
      <c r="AP42" s="1"/>
      <c r="AQ42" s="1"/>
      <c r="AR42" s="1"/>
      <c r="AS42" s="1"/>
      <c r="AT42" s="1"/>
      <c r="AU42" s="1"/>
      <c r="AV42" s="1"/>
      <c r="AW42" s="1"/>
    </row>
    <row r="43" spans="2:49" s="2" customFormat="1" ht="16.5" hidden="1" customHeight="1" x14ac:dyDescent="0.3">
      <c r="B43" s="46"/>
      <c r="C43" s="46"/>
      <c r="D43" s="46"/>
      <c r="E43" s="46"/>
      <c r="F43" s="46"/>
      <c r="G43" s="45"/>
      <c r="H43" s="46"/>
      <c r="O43" s="17"/>
      <c r="P43" s="17"/>
      <c r="Q43" s="17"/>
      <c r="R43" s="17"/>
      <c r="S43" s="17"/>
      <c r="T43" s="17"/>
      <c r="U43" s="17"/>
      <c r="V43" s="17"/>
      <c r="W43" s="17"/>
      <c r="X43" s="17"/>
      <c r="Y43" s="17"/>
      <c r="Z43" s="17"/>
      <c r="AA43" s="17"/>
      <c r="AB43" s="17"/>
      <c r="AC43" s="17"/>
      <c r="AD43" s="17"/>
      <c r="AE43" s="17"/>
      <c r="AF43" s="17"/>
      <c r="AG43" s="17"/>
      <c r="AH43" s="17"/>
      <c r="AI43" s="17"/>
      <c r="AJ43" s="17"/>
      <c r="AK43" s="17"/>
      <c r="AL43" s="1"/>
      <c r="AM43" s="1"/>
      <c r="AN43" s="1"/>
      <c r="AO43" s="1"/>
      <c r="AP43" s="1"/>
      <c r="AQ43" s="1"/>
      <c r="AR43" s="1"/>
      <c r="AS43" s="1"/>
      <c r="AT43" s="1"/>
      <c r="AU43" s="1"/>
      <c r="AV43" s="1"/>
      <c r="AW43" s="1"/>
    </row>
    <row r="44" spans="2:49" s="2" customFormat="1" ht="16.5" hidden="1" customHeight="1" x14ac:dyDescent="0.3">
      <c r="B44" s="46"/>
      <c r="C44" s="46"/>
      <c r="D44" s="46"/>
      <c r="E44" s="46"/>
      <c r="F44" s="46"/>
      <c r="G44" s="45"/>
      <c r="H44" s="37"/>
      <c r="O44" s="17"/>
      <c r="P44" s="17"/>
      <c r="Q44" s="17"/>
      <c r="R44" s="17"/>
      <c r="S44" s="17"/>
      <c r="T44" s="17"/>
      <c r="U44" s="17"/>
      <c r="V44" s="17"/>
      <c r="W44" s="17"/>
      <c r="X44" s="17"/>
      <c r="Y44" s="17"/>
      <c r="Z44" s="17"/>
      <c r="AA44" s="17"/>
      <c r="AB44" s="17"/>
      <c r="AC44" s="17"/>
      <c r="AD44" s="17"/>
      <c r="AE44" s="17"/>
      <c r="AF44" s="17"/>
      <c r="AG44" s="17"/>
      <c r="AH44" s="17"/>
      <c r="AI44" s="17"/>
      <c r="AJ44" s="17"/>
      <c r="AK44" s="17"/>
      <c r="AL44" s="1"/>
      <c r="AM44" s="1"/>
      <c r="AN44" s="1"/>
      <c r="AO44" s="1"/>
      <c r="AP44" s="1"/>
      <c r="AQ44" s="1"/>
      <c r="AR44" s="1"/>
      <c r="AS44" s="1"/>
      <c r="AT44" s="1"/>
      <c r="AU44" s="1"/>
      <c r="AV44" s="1"/>
      <c r="AW44" s="1"/>
    </row>
    <row r="45" spans="2:49" s="2" customFormat="1" ht="16.5" hidden="1" customHeight="1" x14ac:dyDescent="0.3">
      <c r="B45" s="46"/>
      <c r="C45" s="46"/>
      <c r="D45" s="46"/>
      <c r="E45" s="46"/>
      <c r="F45" s="46"/>
      <c r="G45" s="46"/>
      <c r="H45" s="37"/>
      <c r="O45" s="17"/>
      <c r="P45" s="17"/>
      <c r="Q45" s="17"/>
      <c r="R45" s="17"/>
      <c r="S45" s="17"/>
      <c r="T45" s="17"/>
      <c r="U45" s="17"/>
      <c r="V45" s="17"/>
      <c r="W45" s="17"/>
      <c r="X45" s="17"/>
      <c r="Y45" s="17"/>
      <c r="Z45" s="17"/>
      <c r="AA45" s="17"/>
      <c r="AB45" s="17"/>
      <c r="AC45" s="17"/>
      <c r="AD45" s="17"/>
      <c r="AE45" s="17"/>
      <c r="AF45" s="17"/>
      <c r="AG45" s="17"/>
      <c r="AH45" s="17"/>
      <c r="AI45" s="17"/>
      <c r="AJ45" s="17"/>
      <c r="AK45" s="17"/>
      <c r="AL45" s="1"/>
      <c r="AM45" s="1"/>
      <c r="AN45" s="1"/>
      <c r="AO45" s="1"/>
      <c r="AP45" s="1"/>
      <c r="AQ45" s="1"/>
      <c r="AR45" s="1"/>
      <c r="AS45" s="1"/>
      <c r="AT45" s="1"/>
      <c r="AU45" s="1"/>
      <c r="AV45" s="1"/>
      <c r="AW45" s="1"/>
    </row>
    <row r="46" spans="2:49" s="2" customFormat="1" ht="16.5" hidden="1" customHeight="1" x14ac:dyDescent="0.3">
      <c r="B46" s="46"/>
      <c r="C46" s="46"/>
      <c r="D46" s="46"/>
      <c r="E46" s="46"/>
      <c r="F46" s="46"/>
      <c r="G46" s="46"/>
      <c r="H46" s="37"/>
      <c r="O46" s="17"/>
      <c r="P46" s="17"/>
      <c r="Q46" s="17"/>
      <c r="R46" s="17"/>
      <c r="S46" s="17"/>
      <c r="T46" s="17"/>
      <c r="U46" s="17"/>
      <c r="V46" s="17"/>
      <c r="W46" s="17"/>
      <c r="X46" s="17"/>
      <c r="Y46" s="17"/>
      <c r="Z46" s="17"/>
      <c r="AA46" s="17"/>
      <c r="AB46" s="17"/>
      <c r="AC46" s="17"/>
      <c r="AD46" s="17"/>
      <c r="AE46" s="17"/>
      <c r="AF46" s="17"/>
      <c r="AG46" s="17"/>
      <c r="AH46" s="17"/>
      <c r="AI46" s="17"/>
      <c r="AJ46" s="17"/>
      <c r="AK46" s="17"/>
      <c r="AL46" s="1"/>
      <c r="AM46" s="1"/>
      <c r="AN46" s="1"/>
      <c r="AO46" s="1"/>
      <c r="AP46" s="1"/>
      <c r="AQ46" s="1"/>
      <c r="AR46" s="1"/>
      <c r="AS46" s="1"/>
      <c r="AT46" s="1"/>
      <c r="AU46" s="1"/>
      <c r="AV46" s="1"/>
      <c r="AW46" s="1"/>
    </row>
    <row r="47" spans="2:49" s="2" customFormat="1" ht="16.5" customHeight="1" x14ac:dyDescent="0.3">
      <c r="B47" s="46"/>
      <c r="C47" s="46"/>
      <c r="D47" s="46"/>
      <c r="E47" s="46"/>
      <c r="F47" s="46"/>
      <c r="G47" s="46"/>
      <c r="H47" s="37"/>
      <c r="O47" s="17"/>
      <c r="P47" s="17"/>
      <c r="Q47" s="17"/>
      <c r="R47" s="17"/>
      <c r="S47" s="17"/>
      <c r="T47" s="17"/>
      <c r="U47" s="17"/>
      <c r="V47" s="17"/>
      <c r="W47" s="17"/>
      <c r="X47" s="17"/>
      <c r="Y47" s="17"/>
      <c r="Z47" s="17"/>
      <c r="AA47" s="17"/>
      <c r="AB47" s="17"/>
      <c r="AC47" s="17"/>
      <c r="AD47" s="17"/>
      <c r="AE47" s="17"/>
      <c r="AF47" s="17"/>
      <c r="AG47" s="17"/>
      <c r="AH47" s="17"/>
      <c r="AI47" s="17"/>
      <c r="AJ47" s="17"/>
      <c r="AK47" s="17"/>
      <c r="AL47" s="1"/>
      <c r="AM47" s="1"/>
      <c r="AN47" s="1"/>
      <c r="AO47" s="1"/>
      <c r="AP47" s="1"/>
      <c r="AQ47" s="1"/>
      <c r="AR47" s="1"/>
      <c r="AS47" s="1"/>
      <c r="AT47" s="1"/>
      <c r="AU47" s="1"/>
      <c r="AV47" s="1"/>
      <c r="AW47" s="1"/>
    </row>
    <row r="48" spans="2:49" s="2" customFormat="1" ht="16.5" customHeight="1" x14ac:dyDescent="0.3">
      <c r="B48" s="46"/>
      <c r="C48" s="46"/>
      <c r="D48" s="46"/>
      <c r="E48" s="46"/>
      <c r="F48" s="46"/>
      <c r="G48" s="46"/>
      <c r="H48" s="37"/>
      <c r="O48" s="17"/>
      <c r="P48" s="17"/>
      <c r="Q48" s="17"/>
      <c r="R48" s="17"/>
      <c r="S48" s="17"/>
      <c r="T48" s="17"/>
      <c r="U48" s="17"/>
      <c r="V48" s="17"/>
      <c r="W48" s="17"/>
      <c r="X48" s="17"/>
      <c r="Y48" s="17"/>
      <c r="Z48" s="17"/>
      <c r="AA48" s="17"/>
      <c r="AB48" s="17"/>
      <c r="AC48" s="17"/>
      <c r="AD48" s="17"/>
      <c r="AE48" s="17"/>
      <c r="AF48" s="17"/>
      <c r="AG48" s="17"/>
      <c r="AH48" s="17"/>
      <c r="AI48" s="17"/>
      <c r="AJ48" s="17"/>
      <c r="AK48" s="17"/>
      <c r="AL48" s="1"/>
      <c r="AM48" s="1"/>
      <c r="AN48" s="1"/>
      <c r="AO48" s="1"/>
      <c r="AP48" s="1"/>
      <c r="AQ48" s="1"/>
      <c r="AR48" s="1"/>
      <c r="AS48" s="1"/>
      <c r="AT48" s="1"/>
      <c r="AU48" s="1"/>
      <c r="AV48" s="1"/>
      <c r="AW48" s="1"/>
    </row>
    <row r="51" spans="2:49" s="2" customFormat="1" ht="0" hidden="1" customHeight="1" x14ac:dyDescent="0.3">
      <c r="B51" s="46"/>
      <c r="C51" s="46"/>
      <c r="D51" s="46"/>
      <c r="E51" s="46"/>
      <c r="F51" s="46"/>
      <c r="G51" s="46"/>
      <c r="H51" s="37"/>
      <c r="O51" s="17"/>
      <c r="P51" s="17"/>
      <c r="Q51" s="17"/>
      <c r="R51" s="17"/>
      <c r="S51" s="17"/>
      <c r="T51" s="17"/>
      <c r="U51" s="17"/>
      <c r="V51" s="17"/>
      <c r="W51" s="17"/>
      <c r="X51" s="17"/>
      <c r="Y51" s="17"/>
      <c r="Z51" s="17"/>
      <c r="AA51" s="17"/>
      <c r="AB51" s="17"/>
      <c r="AC51" s="17"/>
      <c r="AD51" s="17"/>
      <c r="AE51" s="17"/>
      <c r="AF51" s="17"/>
      <c r="AG51" s="17"/>
      <c r="AH51" s="17"/>
      <c r="AI51" s="17"/>
      <c r="AJ51" s="17"/>
      <c r="AK51" s="17"/>
      <c r="AL51" s="1"/>
      <c r="AM51" s="1"/>
      <c r="AN51" s="1"/>
      <c r="AO51" s="1"/>
      <c r="AP51" s="1"/>
      <c r="AQ51" s="1"/>
      <c r="AR51" s="1"/>
      <c r="AS51" s="1"/>
      <c r="AT51" s="1"/>
      <c r="AU51" s="1"/>
      <c r="AV51" s="1"/>
      <c r="AW51" s="1"/>
    </row>
    <row r="52" spans="2:49" s="2" customFormat="1" ht="0" hidden="1" customHeight="1" x14ac:dyDescent="0.3">
      <c r="B52" s="46"/>
      <c r="C52" s="46"/>
      <c r="D52" s="46"/>
      <c r="E52" s="46"/>
      <c r="F52" s="46"/>
      <c r="G52" s="46"/>
      <c r="H52" s="37"/>
      <c r="O52" s="17"/>
      <c r="P52" s="17"/>
      <c r="Q52" s="17"/>
      <c r="R52" s="17"/>
      <c r="S52" s="17"/>
      <c r="T52" s="17"/>
      <c r="U52" s="17"/>
      <c r="V52" s="17"/>
      <c r="W52" s="17"/>
      <c r="X52" s="17"/>
      <c r="Y52" s="17"/>
      <c r="Z52" s="17"/>
      <c r="AA52" s="17"/>
      <c r="AB52" s="17"/>
      <c r="AC52" s="17"/>
      <c r="AD52" s="17"/>
      <c r="AE52" s="17"/>
      <c r="AF52" s="17"/>
      <c r="AG52" s="17"/>
      <c r="AH52" s="17"/>
      <c r="AI52" s="17"/>
      <c r="AJ52" s="17"/>
      <c r="AK52" s="17"/>
      <c r="AL52" s="1"/>
      <c r="AM52" s="1"/>
      <c r="AN52" s="1"/>
      <c r="AO52" s="1"/>
      <c r="AP52" s="1"/>
      <c r="AQ52" s="1"/>
      <c r="AR52" s="1"/>
      <c r="AS52" s="1"/>
      <c r="AT52" s="1"/>
      <c r="AU52" s="1"/>
      <c r="AV52" s="1"/>
      <c r="AW52" s="1"/>
    </row>
    <row r="53" spans="2:49" s="2" customFormat="1" ht="0" hidden="1" customHeight="1" x14ac:dyDescent="0.3">
      <c r="B53" s="46"/>
      <c r="C53" s="46"/>
      <c r="D53" s="46"/>
      <c r="E53" s="46"/>
      <c r="F53" s="46"/>
      <c r="G53" s="46"/>
      <c r="H53" s="37"/>
      <c r="O53" s="17"/>
      <c r="P53" s="17"/>
      <c r="Q53" s="17"/>
      <c r="R53" s="17"/>
      <c r="S53" s="17"/>
      <c r="T53" s="17"/>
      <c r="U53" s="17"/>
      <c r="V53" s="17"/>
      <c r="W53" s="17"/>
      <c r="X53" s="17"/>
      <c r="Y53" s="17"/>
      <c r="Z53" s="17"/>
      <c r="AA53" s="17"/>
      <c r="AB53" s="17"/>
      <c r="AC53" s="17"/>
      <c r="AD53" s="17"/>
      <c r="AE53" s="17"/>
      <c r="AF53" s="17"/>
      <c r="AG53" s="17"/>
      <c r="AH53" s="17"/>
      <c r="AI53" s="17"/>
      <c r="AJ53" s="17"/>
      <c r="AK53" s="17"/>
      <c r="AL53" s="1"/>
      <c r="AM53" s="1"/>
      <c r="AN53" s="1"/>
      <c r="AO53" s="1"/>
      <c r="AP53" s="1"/>
      <c r="AQ53" s="1"/>
      <c r="AR53" s="1"/>
      <c r="AS53" s="1"/>
      <c r="AT53" s="1"/>
      <c r="AU53" s="1"/>
      <c r="AV53" s="1"/>
      <c r="AW53" s="1"/>
    </row>
    <row r="54" spans="2:49" s="2" customFormat="1" ht="0" hidden="1" customHeight="1" x14ac:dyDescent="0.3">
      <c r="B54" s="46"/>
      <c r="C54" s="46"/>
      <c r="D54" s="46"/>
      <c r="E54" s="46"/>
      <c r="F54" s="46"/>
      <c r="G54" s="46"/>
      <c r="H54" s="37"/>
      <c r="O54" s="17"/>
      <c r="P54" s="17"/>
      <c r="Q54" s="17"/>
      <c r="R54" s="17"/>
      <c r="S54" s="17"/>
      <c r="T54" s="17"/>
      <c r="U54" s="17"/>
      <c r="V54" s="17"/>
      <c r="W54" s="17"/>
      <c r="X54" s="17"/>
      <c r="Y54" s="17"/>
      <c r="Z54" s="17"/>
      <c r="AA54" s="17"/>
      <c r="AB54" s="17"/>
      <c r="AC54" s="17"/>
      <c r="AD54" s="17"/>
      <c r="AE54" s="17"/>
      <c r="AF54" s="17"/>
      <c r="AG54" s="17"/>
      <c r="AH54" s="17"/>
      <c r="AI54" s="17"/>
      <c r="AJ54" s="17"/>
      <c r="AK54" s="17"/>
      <c r="AL54" s="1"/>
      <c r="AM54" s="1"/>
      <c r="AN54" s="1"/>
      <c r="AO54" s="1"/>
      <c r="AP54" s="1"/>
      <c r="AQ54" s="1"/>
      <c r="AR54" s="1"/>
      <c r="AS54" s="1"/>
      <c r="AT54" s="1"/>
      <c r="AU54" s="1"/>
      <c r="AV54" s="1"/>
      <c r="AW54" s="1"/>
    </row>
    <row r="55" spans="2:49" s="2" customFormat="1" ht="0" hidden="1" customHeight="1" x14ac:dyDescent="0.3">
      <c r="B55" s="46"/>
      <c r="C55" s="46"/>
      <c r="D55" s="46"/>
      <c r="E55" s="46"/>
      <c r="F55" s="46"/>
      <c r="G55" s="46"/>
      <c r="H55" s="37"/>
      <c r="O55" s="17"/>
      <c r="P55" s="17"/>
      <c r="Q55" s="17"/>
      <c r="R55" s="17"/>
      <c r="S55" s="17"/>
      <c r="T55" s="17"/>
      <c r="U55" s="17"/>
      <c r="V55" s="17"/>
      <c r="W55" s="17"/>
      <c r="X55" s="17"/>
      <c r="Y55" s="17"/>
      <c r="Z55" s="17"/>
      <c r="AA55" s="17"/>
      <c r="AB55" s="17"/>
      <c r="AC55" s="17"/>
      <c r="AD55" s="17"/>
      <c r="AE55" s="17"/>
      <c r="AF55" s="17"/>
      <c r="AG55" s="17"/>
      <c r="AH55" s="17"/>
      <c r="AI55" s="17"/>
      <c r="AJ55" s="17"/>
      <c r="AK55" s="17"/>
      <c r="AL55" s="1"/>
      <c r="AM55" s="1"/>
      <c r="AN55" s="1"/>
      <c r="AO55" s="1"/>
      <c r="AP55" s="1"/>
      <c r="AQ55" s="1"/>
      <c r="AR55" s="1"/>
      <c r="AS55" s="1"/>
      <c r="AT55" s="1"/>
      <c r="AU55" s="1"/>
      <c r="AV55" s="1"/>
      <c r="AW55" s="1"/>
    </row>
    <row r="56" spans="2:49" s="2" customFormat="1" ht="0" hidden="1" customHeight="1" x14ac:dyDescent="0.3">
      <c r="B56" s="46"/>
      <c r="C56" s="46"/>
      <c r="D56" s="46"/>
      <c r="E56" s="46"/>
      <c r="F56" s="46"/>
      <c r="G56" s="46"/>
      <c r="H56" s="37"/>
      <c r="O56" s="17"/>
      <c r="P56" s="17"/>
      <c r="Q56" s="17"/>
      <c r="R56" s="17"/>
      <c r="S56" s="17"/>
      <c r="T56" s="17"/>
      <c r="U56" s="17"/>
      <c r="V56" s="17"/>
      <c r="W56" s="17"/>
      <c r="X56" s="17"/>
      <c r="Y56" s="17"/>
      <c r="Z56" s="17"/>
      <c r="AA56" s="17"/>
      <c r="AB56" s="17"/>
      <c r="AC56" s="17"/>
      <c r="AD56" s="17"/>
      <c r="AE56" s="17"/>
      <c r="AF56" s="17"/>
      <c r="AG56" s="17"/>
      <c r="AH56" s="17"/>
      <c r="AI56" s="17"/>
      <c r="AJ56" s="17"/>
      <c r="AK56" s="17"/>
      <c r="AL56" s="1"/>
      <c r="AM56" s="1"/>
      <c r="AN56" s="1"/>
      <c r="AO56" s="1"/>
      <c r="AP56" s="1"/>
      <c r="AQ56" s="1"/>
      <c r="AR56" s="1"/>
      <c r="AS56" s="1"/>
      <c r="AT56" s="1"/>
      <c r="AU56" s="1"/>
      <c r="AV56" s="1"/>
      <c r="AW56" s="1"/>
    </row>
    <row r="57" spans="2:49" s="2" customFormat="1" ht="0" hidden="1" customHeight="1" x14ac:dyDescent="0.3">
      <c r="B57" s="46"/>
      <c r="C57" s="46"/>
      <c r="D57" s="46"/>
      <c r="E57" s="46"/>
      <c r="F57" s="46"/>
      <c r="G57" s="46"/>
      <c r="H57" s="37"/>
      <c r="O57" s="17"/>
      <c r="P57" s="17"/>
      <c r="Q57" s="17"/>
      <c r="R57" s="17"/>
      <c r="S57" s="17"/>
      <c r="T57" s="17"/>
      <c r="U57" s="17"/>
      <c r="V57" s="17"/>
      <c r="W57" s="17"/>
      <c r="X57" s="17"/>
      <c r="Y57" s="17"/>
      <c r="Z57" s="17"/>
      <c r="AA57" s="17"/>
      <c r="AB57" s="17"/>
      <c r="AC57" s="17"/>
      <c r="AD57" s="17"/>
      <c r="AE57" s="17"/>
      <c r="AF57" s="17"/>
      <c r="AG57" s="17"/>
      <c r="AH57" s="17"/>
      <c r="AI57" s="17"/>
      <c r="AJ57" s="17"/>
      <c r="AK57" s="17"/>
      <c r="AL57" s="1"/>
      <c r="AM57" s="1"/>
      <c r="AN57" s="1"/>
      <c r="AO57" s="1"/>
      <c r="AP57" s="1"/>
      <c r="AQ57" s="1"/>
      <c r="AR57" s="1"/>
      <c r="AS57" s="1"/>
      <c r="AT57" s="1"/>
      <c r="AU57" s="1"/>
      <c r="AV57" s="1"/>
      <c r="AW57" s="1"/>
    </row>
    <row r="58" spans="2:49" s="2" customFormat="1" ht="0" hidden="1" customHeight="1" x14ac:dyDescent="0.3">
      <c r="B58" s="46"/>
      <c r="C58" s="46"/>
      <c r="D58" s="46"/>
      <c r="E58" s="46"/>
      <c r="F58" s="46"/>
      <c r="G58" s="46"/>
      <c r="H58" s="37"/>
      <c r="O58" s="17"/>
      <c r="P58" s="17"/>
      <c r="Q58" s="17"/>
      <c r="R58" s="17"/>
      <c r="S58" s="17"/>
      <c r="T58" s="17"/>
      <c r="U58" s="17"/>
      <c r="V58" s="17"/>
      <c r="W58" s="17"/>
      <c r="X58" s="17"/>
      <c r="Y58" s="17"/>
      <c r="Z58" s="17"/>
      <c r="AA58" s="17"/>
      <c r="AB58" s="17"/>
      <c r="AC58" s="17"/>
      <c r="AD58" s="17"/>
      <c r="AE58" s="17"/>
      <c r="AF58" s="17"/>
      <c r="AG58" s="17"/>
      <c r="AH58" s="17"/>
      <c r="AI58" s="17"/>
      <c r="AJ58" s="17"/>
      <c r="AK58" s="17"/>
      <c r="AL58" s="1"/>
      <c r="AM58" s="1"/>
      <c r="AN58" s="1"/>
      <c r="AO58" s="1"/>
      <c r="AP58" s="1"/>
      <c r="AQ58" s="1"/>
      <c r="AR58" s="1"/>
      <c r="AS58" s="1"/>
      <c r="AT58" s="1"/>
      <c r="AU58" s="1"/>
      <c r="AV58" s="1"/>
      <c r="AW58" s="1"/>
    </row>
    <row r="59" spans="2:49" s="2" customFormat="1" ht="0" hidden="1" customHeight="1" x14ac:dyDescent="0.3">
      <c r="B59" s="46"/>
      <c r="C59" s="46"/>
      <c r="D59" s="46"/>
      <c r="E59" s="46"/>
      <c r="F59" s="46"/>
      <c r="G59" s="46"/>
      <c r="H59" s="37"/>
      <c r="O59" s="17"/>
      <c r="P59" s="17"/>
      <c r="Q59" s="17"/>
      <c r="R59" s="17"/>
      <c r="S59" s="17"/>
      <c r="T59" s="17"/>
      <c r="U59" s="17"/>
      <c r="V59" s="17"/>
      <c r="W59" s="17"/>
      <c r="X59" s="17"/>
      <c r="Y59" s="17"/>
      <c r="Z59" s="17"/>
      <c r="AA59" s="17"/>
      <c r="AB59" s="17"/>
      <c r="AC59" s="17"/>
      <c r="AD59" s="17"/>
      <c r="AE59" s="17"/>
      <c r="AF59" s="17"/>
      <c r="AG59" s="17"/>
      <c r="AH59" s="17"/>
      <c r="AI59" s="17"/>
      <c r="AJ59" s="17"/>
      <c r="AK59" s="17"/>
      <c r="AL59" s="1"/>
      <c r="AM59" s="1"/>
      <c r="AN59" s="1"/>
      <c r="AO59" s="1"/>
      <c r="AP59" s="1"/>
      <c r="AQ59" s="1"/>
      <c r="AR59" s="1"/>
      <c r="AS59" s="1"/>
      <c r="AT59" s="1"/>
      <c r="AU59" s="1"/>
      <c r="AV59" s="1"/>
      <c r="AW59" s="1"/>
    </row>
    <row r="60" spans="2:49" s="2" customFormat="1" ht="0" hidden="1" customHeight="1" x14ac:dyDescent="0.3">
      <c r="B60" s="46"/>
      <c r="C60" s="46"/>
      <c r="D60" s="46"/>
      <c r="E60" s="46"/>
      <c r="F60" s="46"/>
      <c r="G60" s="46"/>
      <c r="H60" s="37"/>
      <c r="O60" s="17"/>
      <c r="P60" s="17"/>
      <c r="Q60" s="17"/>
      <c r="R60" s="17"/>
      <c r="S60" s="17"/>
      <c r="T60" s="17"/>
      <c r="U60" s="17"/>
      <c r="V60" s="17"/>
      <c r="W60" s="17"/>
      <c r="X60" s="17"/>
      <c r="Y60" s="17"/>
      <c r="Z60" s="17"/>
      <c r="AA60" s="17"/>
      <c r="AB60" s="17"/>
      <c r="AC60" s="17"/>
      <c r="AD60" s="17"/>
      <c r="AE60" s="17"/>
      <c r="AF60" s="17"/>
      <c r="AG60" s="17"/>
      <c r="AH60" s="17"/>
      <c r="AI60" s="17"/>
      <c r="AJ60" s="17"/>
      <c r="AK60" s="17"/>
      <c r="AL60" s="1"/>
      <c r="AM60" s="1"/>
      <c r="AN60" s="1"/>
      <c r="AO60" s="1"/>
      <c r="AP60" s="1"/>
      <c r="AQ60" s="1"/>
      <c r="AR60" s="1"/>
      <c r="AS60" s="1"/>
      <c r="AT60" s="1"/>
      <c r="AU60" s="1"/>
      <c r="AV60" s="1"/>
      <c r="AW60" s="1"/>
    </row>
    <row r="61" spans="2:49" s="2" customFormat="1" ht="0" hidden="1" customHeight="1" x14ac:dyDescent="0.3">
      <c r="B61" s="46"/>
      <c r="C61" s="46"/>
      <c r="D61" s="46"/>
      <c r="E61" s="46"/>
      <c r="F61" s="46"/>
      <c r="G61" s="46"/>
      <c r="H61" s="37"/>
      <c r="O61" s="17"/>
      <c r="P61" s="17"/>
      <c r="Q61" s="17"/>
      <c r="R61" s="17"/>
      <c r="S61" s="17"/>
      <c r="T61" s="17"/>
      <c r="U61" s="17"/>
      <c r="V61" s="17"/>
      <c r="W61" s="17"/>
      <c r="X61" s="17"/>
      <c r="Y61" s="17"/>
      <c r="Z61" s="17"/>
      <c r="AA61" s="17"/>
      <c r="AB61" s="17"/>
      <c r="AC61" s="17"/>
      <c r="AD61" s="17"/>
      <c r="AE61" s="17"/>
      <c r="AF61" s="17"/>
      <c r="AG61" s="17"/>
      <c r="AH61" s="17"/>
      <c r="AI61" s="17"/>
      <c r="AJ61" s="17"/>
      <c r="AK61" s="17"/>
      <c r="AL61" s="1"/>
      <c r="AM61" s="1"/>
      <c r="AN61" s="1"/>
      <c r="AO61" s="1"/>
      <c r="AP61" s="1"/>
      <c r="AQ61" s="1"/>
      <c r="AR61" s="1"/>
      <c r="AS61" s="1"/>
      <c r="AT61" s="1"/>
      <c r="AU61" s="1"/>
      <c r="AV61" s="1"/>
      <c r="AW61" s="1"/>
    </row>
    <row r="62" spans="2:49" s="2" customFormat="1" ht="0" hidden="1" customHeight="1" x14ac:dyDescent="0.3">
      <c r="B62" s="46"/>
      <c r="C62" s="46"/>
      <c r="D62" s="46"/>
      <c r="E62" s="46"/>
      <c r="F62" s="46"/>
      <c r="G62" s="46"/>
      <c r="H62" s="37"/>
      <c r="O62" s="17"/>
      <c r="P62" s="17"/>
      <c r="Q62" s="17"/>
      <c r="R62" s="17"/>
      <c r="S62" s="17"/>
      <c r="T62" s="17"/>
      <c r="U62" s="17"/>
      <c r="V62" s="17"/>
      <c r="W62" s="17"/>
      <c r="X62" s="17"/>
      <c r="Y62" s="17"/>
      <c r="Z62" s="17"/>
      <c r="AA62" s="17"/>
      <c r="AB62" s="17"/>
      <c r="AC62" s="17"/>
      <c r="AD62" s="17"/>
      <c r="AE62" s="17"/>
      <c r="AF62" s="17"/>
      <c r="AG62" s="17"/>
      <c r="AH62" s="17"/>
      <c r="AI62" s="17"/>
      <c r="AJ62" s="17"/>
      <c r="AK62" s="17"/>
      <c r="AL62" s="1"/>
      <c r="AM62" s="1"/>
      <c r="AN62" s="1"/>
      <c r="AO62" s="1"/>
      <c r="AP62" s="1"/>
      <c r="AQ62" s="1"/>
      <c r="AR62" s="1"/>
      <c r="AS62" s="1"/>
      <c r="AT62" s="1"/>
      <c r="AU62" s="1"/>
      <c r="AV62" s="1"/>
      <c r="AW62" s="1"/>
    </row>
    <row r="63" spans="2:49" s="2" customFormat="1" ht="0" hidden="1" customHeight="1" x14ac:dyDescent="0.3">
      <c r="B63" s="46"/>
      <c r="C63" s="46"/>
      <c r="D63" s="46"/>
      <c r="E63" s="46"/>
      <c r="F63" s="46"/>
      <c r="G63" s="46"/>
      <c r="H63" s="37"/>
      <c r="O63" s="17"/>
      <c r="P63" s="17"/>
      <c r="Q63" s="17"/>
      <c r="R63" s="17"/>
      <c r="S63" s="17"/>
      <c r="T63" s="17"/>
      <c r="U63" s="17"/>
      <c r="V63" s="17"/>
      <c r="W63" s="17"/>
      <c r="X63" s="17"/>
      <c r="Y63" s="17"/>
      <c r="Z63" s="17"/>
      <c r="AA63" s="17"/>
      <c r="AB63" s="17"/>
      <c r="AC63" s="17"/>
      <c r="AD63" s="17"/>
      <c r="AE63" s="17"/>
      <c r="AF63" s="17"/>
      <c r="AG63" s="17"/>
      <c r="AH63" s="17"/>
      <c r="AI63" s="17"/>
      <c r="AJ63" s="17"/>
      <c r="AK63" s="17"/>
      <c r="AL63" s="1"/>
      <c r="AM63" s="1"/>
      <c r="AN63" s="1"/>
      <c r="AO63" s="1"/>
      <c r="AP63" s="1"/>
      <c r="AQ63" s="1"/>
      <c r="AR63" s="1"/>
      <c r="AS63" s="1"/>
      <c r="AT63" s="1"/>
      <c r="AU63" s="1"/>
      <c r="AV63" s="1"/>
      <c r="AW63" s="1"/>
    </row>
    <row r="64" spans="2:49" s="2" customFormat="1" ht="0" hidden="1" customHeight="1" x14ac:dyDescent="0.3">
      <c r="B64" s="46"/>
      <c r="C64" s="46"/>
      <c r="D64" s="46"/>
      <c r="E64" s="46"/>
      <c r="F64" s="46"/>
      <c r="G64" s="46"/>
      <c r="H64" s="37"/>
      <c r="O64" s="17"/>
      <c r="P64" s="17"/>
      <c r="Q64" s="17"/>
      <c r="R64" s="17"/>
      <c r="S64" s="17"/>
      <c r="T64" s="17"/>
      <c r="U64" s="17"/>
      <c r="V64" s="17"/>
      <c r="W64" s="17"/>
      <c r="X64" s="17"/>
      <c r="Y64" s="17"/>
      <c r="Z64" s="17"/>
      <c r="AA64" s="17"/>
      <c r="AB64" s="17"/>
      <c r="AC64" s="17"/>
      <c r="AD64" s="17"/>
      <c r="AE64" s="17"/>
      <c r="AF64" s="17"/>
      <c r="AG64" s="17"/>
      <c r="AH64" s="17"/>
      <c r="AI64" s="17"/>
      <c r="AJ64" s="17"/>
      <c r="AK64" s="17"/>
      <c r="AL64" s="1"/>
      <c r="AM64" s="1"/>
      <c r="AN64" s="1"/>
      <c r="AO64" s="1"/>
      <c r="AP64" s="1"/>
      <c r="AQ64" s="1"/>
      <c r="AR64" s="1"/>
      <c r="AS64" s="1"/>
      <c r="AT64" s="1"/>
      <c r="AU64" s="1"/>
      <c r="AV64" s="1"/>
      <c r="AW64" s="1"/>
    </row>
    <row r="65" spans="2:49" s="2" customFormat="1" ht="0" hidden="1" customHeight="1" x14ac:dyDescent="0.3">
      <c r="B65" s="46"/>
      <c r="C65" s="46"/>
      <c r="D65" s="46"/>
      <c r="E65" s="46"/>
      <c r="F65" s="46"/>
      <c r="G65" s="46"/>
      <c r="H65" s="37"/>
      <c r="O65" s="17"/>
      <c r="P65" s="17"/>
      <c r="Q65" s="17"/>
      <c r="R65" s="17"/>
      <c r="S65" s="17"/>
      <c r="T65" s="17"/>
      <c r="U65" s="17"/>
      <c r="V65" s="17"/>
      <c r="W65" s="17"/>
      <c r="X65" s="17"/>
      <c r="Y65" s="17"/>
      <c r="Z65" s="17"/>
      <c r="AA65" s="17"/>
      <c r="AB65" s="17"/>
      <c r="AC65" s="17"/>
      <c r="AD65" s="17"/>
      <c r="AE65" s="17"/>
      <c r="AF65" s="17"/>
      <c r="AG65" s="17"/>
      <c r="AH65" s="17"/>
      <c r="AI65" s="17"/>
      <c r="AJ65" s="17"/>
      <c r="AK65" s="17"/>
      <c r="AL65" s="1"/>
      <c r="AM65" s="1"/>
      <c r="AN65" s="1"/>
      <c r="AO65" s="1"/>
      <c r="AP65" s="1"/>
      <c r="AQ65" s="1"/>
      <c r="AR65" s="1"/>
      <c r="AS65" s="1"/>
      <c r="AT65" s="1"/>
      <c r="AU65" s="1"/>
      <c r="AV65" s="1"/>
      <c r="AW65" s="1"/>
    </row>
    <row r="66" spans="2:49" s="2" customFormat="1" ht="0" hidden="1" customHeight="1" x14ac:dyDescent="0.3">
      <c r="B66" s="46"/>
      <c r="C66" s="46"/>
      <c r="D66" s="46"/>
      <c r="E66" s="46"/>
      <c r="F66" s="46"/>
      <c r="G66" s="46"/>
      <c r="H66" s="37"/>
      <c r="O66" s="17"/>
      <c r="P66" s="17"/>
      <c r="Q66" s="17"/>
      <c r="R66" s="17"/>
      <c r="S66" s="17"/>
      <c r="T66" s="17"/>
      <c r="U66" s="17"/>
      <c r="V66" s="17"/>
      <c r="W66" s="17"/>
      <c r="X66" s="17"/>
      <c r="Y66" s="17"/>
      <c r="Z66" s="17"/>
      <c r="AA66" s="17"/>
      <c r="AB66" s="17"/>
      <c r="AC66" s="17"/>
      <c r="AD66" s="17"/>
      <c r="AE66" s="17"/>
      <c r="AF66" s="17"/>
      <c r="AG66" s="17"/>
      <c r="AH66" s="17"/>
      <c r="AI66" s="17"/>
      <c r="AJ66" s="17"/>
      <c r="AK66" s="17"/>
      <c r="AL66" s="1"/>
      <c r="AM66" s="1"/>
      <c r="AN66" s="1"/>
      <c r="AO66" s="1"/>
      <c r="AP66" s="1"/>
      <c r="AQ66" s="1"/>
      <c r="AR66" s="1"/>
      <c r="AS66" s="1"/>
      <c r="AT66" s="1"/>
      <c r="AU66" s="1"/>
      <c r="AV66" s="1"/>
      <c r="AW66" s="1"/>
    </row>
    <row r="67" spans="2:49" s="2" customFormat="1" ht="0" hidden="1" customHeight="1" x14ac:dyDescent="0.3">
      <c r="B67" s="46"/>
      <c r="C67" s="46"/>
      <c r="D67" s="46"/>
      <c r="E67" s="46"/>
      <c r="F67" s="46"/>
      <c r="G67" s="46"/>
      <c r="H67" s="37"/>
      <c r="O67" s="17"/>
      <c r="P67" s="17"/>
      <c r="Q67" s="17"/>
      <c r="R67" s="17"/>
      <c r="S67" s="17"/>
      <c r="T67" s="17"/>
      <c r="U67" s="17"/>
      <c r="V67" s="17"/>
      <c r="W67" s="17"/>
      <c r="X67" s="17"/>
      <c r="Y67" s="17"/>
      <c r="Z67" s="17"/>
      <c r="AA67" s="17"/>
      <c r="AB67" s="17"/>
      <c r="AC67" s="17"/>
      <c r="AD67" s="17"/>
      <c r="AE67" s="17"/>
      <c r="AF67" s="17"/>
      <c r="AG67" s="17"/>
      <c r="AH67" s="17"/>
      <c r="AI67" s="17"/>
      <c r="AJ67" s="17"/>
      <c r="AK67" s="17"/>
      <c r="AL67" s="1"/>
      <c r="AM67" s="1"/>
      <c r="AN67" s="1"/>
      <c r="AO67" s="1"/>
      <c r="AP67" s="1"/>
      <c r="AQ67" s="1"/>
      <c r="AR67" s="1"/>
      <c r="AS67" s="1"/>
      <c r="AT67" s="1"/>
      <c r="AU67" s="1"/>
      <c r="AV67" s="1"/>
      <c r="AW67" s="1"/>
    </row>
    <row r="68" spans="2:49" s="2" customFormat="1" ht="0" hidden="1" customHeight="1" x14ac:dyDescent="0.3">
      <c r="B68" s="46"/>
      <c r="C68" s="46"/>
      <c r="D68" s="46"/>
      <c r="E68" s="46"/>
      <c r="F68" s="46"/>
      <c r="G68" s="46"/>
      <c r="H68" s="37"/>
      <c r="O68" s="17"/>
      <c r="P68" s="17"/>
      <c r="Q68" s="17"/>
      <c r="R68" s="17"/>
      <c r="S68" s="17"/>
      <c r="T68" s="17"/>
      <c r="U68" s="17"/>
      <c r="V68" s="17"/>
      <c r="W68" s="17"/>
      <c r="X68" s="17"/>
      <c r="Y68" s="17"/>
      <c r="Z68" s="17"/>
      <c r="AA68" s="17"/>
      <c r="AB68" s="17"/>
      <c r="AC68" s="17"/>
      <c r="AD68" s="17"/>
      <c r="AE68" s="17"/>
      <c r="AF68" s="17"/>
      <c r="AG68" s="17"/>
      <c r="AH68" s="17"/>
      <c r="AI68" s="17"/>
      <c r="AJ68" s="17"/>
      <c r="AK68" s="17"/>
      <c r="AL68" s="1"/>
      <c r="AM68" s="1"/>
      <c r="AN68" s="1"/>
      <c r="AO68" s="1"/>
      <c r="AP68" s="1"/>
      <c r="AQ68" s="1"/>
      <c r="AR68" s="1"/>
      <c r="AS68" s="1"/>
      <c r="AT68" s="1"/>
      <c r="AU68" s="1"/>
      <c r="AV68" s="1"/>
      <c r="AW68" s="1"/>
    </row>
  </sheetData>
  <sheetProtection formatColumns="0" formatRows="0" autoFilter="0"/>
  <autoFilter ref="A6:V27" xr:uid="{00000000-0001-0000-0900-000000000000}">
    <filterColumn colId="0" showButton="0"/>
    <filterColumn colId="1" showButton="0"/>
    <filterColumn colId="2" showButton="0"/>
    <filterColumn colId="6" showButton="0"/>
    <filterColumn colId="7" showButton="0"/>
    <filterColumn colId="8" showButton="0"/>
    <filterColumn colId="10" showButton="0"/>
    <filterColumn colId="11" showButton="0"/>
    <filterColumn colId="12" showButton="0"/>
    <filterColumn colId="14" showButton="0"/>
    <filterColumn colId="15" showButton="0"/>
    <filterColumn colId="16" showButton="0"/>
    <filterColumn colId="18" showButton="0"/>
    <filterColumn colId="19" showButton="0"/>
    <filterColumn colId="20" showButton="0"/>
  </autoFilter>
  <mergeCells count="35">
    <mergeCell ref="A7:A8"/>
    <mergeCell ref="B7:C8"/>
    <mergeCell ref="D7:D8"/>
    <mergeCell ref="G7:I7"/>
    <mergeCell ref="K7:M7"/>
    <mergeCell ref="E7:E8"/>
    <mergeCell ref="A1:C4"/>
    <mergeCell ref="D1:V2"/>
    <mergeCell ref="D3:V4"/>
    <mergeCell ref="A6:D6"/>
    <mergeCell ref="G6:J6"/>
    <mergeCell ref="K6:N6"/>
    <mergeCell ref="O6:R6"/>
    <mergeCell ref="S6:V6"/>
    <mergeCell ref="B24:C24"/>
    <mergeCell ref="B25:C25"/>
    <mergeCell ref="B26:C26"/>
    <mergeCell ref="B20:C20"/>
    <mergeCell ref="S7:U7"/>
    <mergeCell ref="B9:C9"/>
    <mergeCell ref="B10:C10"/>
    <mergeCell ref="O7:Q7"/>
    <mergeCell ref="F7:F8"/>
    <mergeCell ref="B17:C17"/>
    <mergeCell ref="B18:C18"/>
    <mergeCell ref="B19:C19"/>
    <mergeCell ref="B13:C13"/>
    <mergeCell ref="B11:C11"/>
    <mergeCell ref="B12:C12"/>
    <mergeCell ref="B21:C21"/>
    <mergeCell ref="B22:C22"/>
    <mergeCell ref="B23:C23"/>
    <mergeCell ref="B14:C14"/>
    <mergeCell ref="B15:C15"/>
    <mergeCell ref="B16:C16"/>
  </mergeCells>
  <phoneticPr fontId="17" type="noConversion"/>
  <conditionalFormatting sqref="G9:G26">
    <cfRule type="cellIs" dxfId="307" priority="13" operator="equal">
      <formula>1</formula>
    </cfRule>
    <cfRule type="cellIs" dxfId="306" priority="14" operator="between">
      <formula>0.31</formula>
      <formula>0.9</formula>
    </cfRule>
    <cfRule type="cellIs" dxfId="305" priority="15" operator="between">
      <formula>0</formula>
      <formula>0.3</formula>
    </cfRule>
  </conditionalFormatting>
  <conditionalFormatting sqref="K9:K26">
    <cfRule type="cellIs" dxfId="304" priority="10" operator="equal">
      <formula>1</formula>
    </cfRule>
    <cfRule type="cellIs" dxfId="303" priority="11" operator="between">
      <formula>0.31</formula>
      <formula>0.9</formula>
    </cfRule>
    <cfRule type="cellIs" dxfId="302" priority="12" operator="between">
      <formula>0</formula>
      <formula>0.3</formula>
    </cfRule>
  </conditionalFormatting>
  <conditionalFormatting sqref="O10:O26">
    <cfRule type="cellIs" dxfId="301" priority="7" operator="equal">
      <formula>1</formula>
    </cfRule>
    <cfRule type="cellIs" dxfId="300" priority="8" operator="between">
      <formula>0.31</formula>
      <formula>0.9</formula>
    </cfRule>
    <cfRule type="cellIs" dxfId="299" priority="9" operator="between">
      <formula>0</formula>
      <formula>0.3</formula>
    </cfRule>
  </conditionalFormatting>
  <conditionalFormatting sqref="S9:S26">
    <cfRule type="cellIs" dxfId="2" priority="4" operator="equal">
      <formula>1</formula>
    </cfRule>
    <cfRule type="cellIs" dxfId="1" priority="5" operator="between">
      <formula>0.31</formula>
      <formula>0.9</formula>
    </cfRule>
    <cfRule type="cellIs" dxfId="0" priority="6" operator="between">
      <formula>0</formula>
      <formula>0.3</formula>
    </cfRule>
  </conditionalFormatting>
  <conditionalFormatting sqref="O9">
    <cfRule type="cellIs" dxfId="298" priority="1" operator="equal">
      <formula>1</formula>
    </cfRule>
    <cfRule type="cellIs" dxfId="297" priority="2" operator="between">
      <formula>0.31</formula>
      <formula>0.9</formula>
    </cfRule>
    <cfRule type="cellIs" dxfId="296" priority="3" operator="between">
      <formula>0</formula>
      <formula>0.3</formula>
    </cfRule>
  </conditionalFormatting>
  <pageMargins left="0.51181102362204722" right="0.51181102362204722" top="0.55118110236220474" bottom="0.55118110236220474" header="0.31496062992125984" footer="0.31496062992125984"/>
  <pageSetup scale="75"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FC83B-5D9A-4CD4-B717-4D91F49F984B}">
  <sheetPr>
    <tabColor theme="5"/>
  </sheetPr>
  <dimension ref="A1:AV60"/>
  <sheetViews>
    <sheetView zoomScale="70" zoomScaleNormal="70" workbookViewId="0">
      <pane xSplit="4" ySplit="8" topLeftCell="J18" activePane="bottomRight" state="frozen"/>
      <selection pane="topRight" activeCell="E1" sqref="E1"/>
      <selection pane="bottomLeft" activeCell="A9" sqref="A9"/>
      <selection pane="bottomRight" activeCell="T9" sqref="T9"/>
    </sheetView>
  </sheetViews>
  <sheetFormatPr baseColWidth="10" defaultColWidth="0" defaultRowHeight="0" customHeight="1" zeroHeight="1" x14ac:dyDescent="0.3"/>
  <cols>
    <col min="1" max="1" width="4" style="2" bestFit="1" customWidth="1"/>
    <col min="2" max="2" width="19" style="2" customWidth="1"/>
    <col min="3" max="3" width="18" style="2" customWidth="1"/>
    <col min="4" max="4" width="21.140625" style="17" customWidth="1"/>
    <col min="5" max="5" width="15" style="46" customWidth="1"/>
    <col min="6" max="6" width="8.5703125" style="17" customWidth="1"/>
    <col min="7" max="7" width="36.28515625" style="17" customWidth="1"/>
    <col min="8" max="8" width="23.7109375" style="17" customWidth="1"/>
    <col min="9" max="9" width="33.7109375" style="17" customWidth="1"/>
    <col min="10" max="10" width="8.5703125" style="17" customWidth="1"/>
    <col min="11" max="11" width="38.5703125" style="17" customWidth="1"/>
    <col min="12" max="12" width="30.85546875" style="17" customWidth="1"/>
    <col min="13" max="13" width="33.7109375" style="17" customWidth="1"/>
    <col min="14" max="14" width="8.5703125" style="17" customWidth="1"/>
    <col min="15" max="15" width="20.7109375" style="17" customWidth="1"/>
    <col min="16" max="16" width="17.42578125" style="17" customWidth="1"/>
    <col min="17" max="17" width="27.42578125" style="44" customWidth="1"/>
    <col min="18" max="18" width="8.5703125" style="17" customWidth="1"/>
    <col min="19" max="19" width="27.85546875" style="17" customWidth="1"/>
    <col min="20" max="20" width="28" style="17" customWidth="1"/>
    <col min="21" max="21" width="33.7109375" style="17" customWidth="1"/>
    <col min="22" max="22" width="11.42578125" style="17" customWidth="1"/>
    <col min="23" max="36" width="11.42578125" style="17" hidden="1" customWidth="1"/>
    <col min="37" max="16384" width="11.42578125" style="1" hidden="1"/>
  </cols>
  <sheetData>
    <row r="1" spans="1:48" ht="21" customHeight="1" x14ac:dyDescent="0.3">
      <c r="A1" s="573"/>
      <c r="B1" s="574"/>
      <c r="C1" s="574"/>
      <c r="D1" s="601" t="s">
        <v>38</v>
      </c>
      <c r="E1" s="601"/>
      <c r="F1" s="601"/>
      <c r="G1" s="601"/>
      <c r="H1" s="601"/>
      <c r="I1" s="601"/>
      <c r="J1" s="601"/>
      <c r="K1" s="601"/>
      <c r="L1" s="601"/>
      <c r="M1" s="601"/>
      <c r="N1" s="601"/>
      <c r="O1" s="601"/>
      <c r="P1" s="601"/>
      <c r="Q1" s="601"/>
      <c r="R1" s="601"/>
      <c r="S1" s="601"/>
      <c r="T1" s="601"/>
      <c r="U1" s="601"/>
      <c r="V1" s="10"/>
      <c r="W1" s="10"/>
      <c r="X1" s="10"/>
      <c r="Y1" s="10"/>
      <c r="Z1" s="10"/>
      <c r="AA1" s="10"/>
      <c r="AB1" s="10"/>
      <c r="AC1" s="10"/>
      <c r="AD1" s="10"/>
      <c r="AE1" s="10"/>
      <c r="AF1" s="10"/>
      <c r="AG1" s="10"/>
      <c r="AH1" s="10"/>
      <c r="AI1" s="10"/>
      <c r="AJ1" s="10"/>
    </row>
    <row r="2" spans="1:48" ht="18" customHeight="1" x14ac:dyDescent="0.3">
      <c r="A2" s="576"/>
      <c r="B2" s="577"/>
      <c r="C2" s="577"/>
      <c r="D2" s="601"/>
      <c r="E2" s="601"/>
      <c r="F2" s="601"/>
      <c r="G2" s="601"/>
      <c r="H2" s="601"/>
      <c r="I2" s="601"/>
      <c r="J2" s="601"/>
      <c r="K2" s="601"/>
      <c r="L2" s="601"/>
      <c r="M2" s="601"/>
      <c r="N2" s="601"/>
      <c r="O2" s="601"/>
      <c r="P2" s="601"/>
      <c r="Q2" s="601"/>
      <c r="R2" s="601"/>
      <c r="S2" s="601"/>
      <c r="T2" s="601"/>
      <c r="U2" s="601"/>
      <c r="V2" s="10"/>
      <c r="W2" s="10"/>
      <c r="X2" s="10"/>
      <c r="Y2" s="10"/>
      <c r="Z2" s="10"/>
      <c r="AA2" s="10"/>
      <c r="AB2" s="10"/>
      <c r="AC2" s="10"/>
      <c r="AD2" s="10"/>
      <c r="AE2" s="10"/>
      <c r="AF2" s="10"/>
      <c r="AG2" s="10"/>
      <c r="AH2" s="10"/>
      <c r="AI2" s="10"/>
      <c r="AJ2" s="10"/>
    </row>
    <row r="3" spans="1:48" ht="23.25" customHeight="1" x14ac:dyDescent="0.3">
      <c r="A3" s="576"/>
      <c r="B3" s="577"/>
      <c r="C3" s="577"/>
      <c r="D3" s="601" t="s">
        <v>121</v>
      </c>
      <c r="E3" s="601"/>
      <c r="F3" s="601"/>
      <c r="G3" s="601"/>
      <c r="H3" s="601"/>
      <c r="I3" s="601"/>
      <c r="J3" s="601"/>
      <c r="K3" s="601"/>
      <c r="L3" s="601"/>
      <c r="M3" s="601"/>
      <c r="N3" s="601"/>
      <c r="O3" s="601"/>
      <c r="P3" s="601"/>
      <c r="Q3" s="601"/>
      <c r="R3" s="601"/>
      <c r="S3" s="601"/>
      <c r="T3" s="601"/>
      <c r="U3" s="601"/>
      <c r="V3" s="10"/>
      <c r="W3" s="10"/>
      <c r="X3" s="10"/>
      <c r="Y3" s="10"/>
      <c r="Z3" s="10"/>
      <c r="AA3" s="10"/>
      <c r="AB3" s="10"/>
      <c r="AC3" s="10"/>
      <c r="AD3" s="10"/>
      <c r="AE3" s="10"/>
      <c r="AF3" s="10"/>
      <c r="AG3" s="10"/>
      <c r="AH3" s="10"/>
      <c r="AI3" s="10"/>
      <c r="AJ3" s="10"/>
    </row>
    <row r="4" spans="1:48" ht="23.25" customHeight="1" x14ac:dyDescent="0.3">
      <c r="A4" s="579"/>
      <c r="B4" s="580"/>
      <c r="C4" s="580"/>
      <c r="D4" s="601"/>
      <c r="E4" s="601"/>
      <c r="F4" s="601"/>
      <c r="G4" s="601"/>
      <c r="H4" s="601"/>
      <c r="I4" s="601"/>
      <c r="J4" s="601"/>
      <c r="K4" s="601"/>
      <c r="L4" s="601"/>
      <c r="M4" s="601"/>
      <c r="N4" s="601"/>
      <c r="O4" s="601"/>
      <c r="P4" s="601"/>
      <c r="Q4" s="601"/>
      <c r="R4" s="601"/>
      <c r="S4" s="601"/>
      <c r="T4" s="601"/>
      <c r="U4" s="601"/>
      <c r="V4" s="10"/>
      <c r="W4" s="10"/>
      <c r="X4" s="10"/>
      <c r="Y4" s="10"/>
      <c r="Z4" s="10"/>
      <c r="AA4" s="10"/>
      <c r="AB4" s="10"/>
      <c r="AC4" s="10"/>
      <c r="AD4" s="10"/>
      <c r="AE4" s="10"/>
      <c r="AF4" s="10"/>
      <c r="AG4" s="10"/>
      <c r="AH4" s="10"/>
      <c r="AI4" s="10"/>
      <c r="AJ4" s="10"/>
    </row>
    <row r="5" spans="1:48" ht="16.5" hidden="1" x14ac:dyDescent="0.3">
      <c r="A5" s="11"/>
      <c r="B5" s="12"/>
      <c r="C5" s="11"/>
      <c r="D5" s="10"/>
      <c r="E5" s="45"/>
      <c r="F5" s="10"/>
      <c r="G5" s="10"/>
      <c r="H5" s="10"/>
      <c r="I5" s="10"/>
      <c r="J5" s="10"/>
      <c r="K5" s="10"/>
      <c r="L5" s="10"/>
      <c r="M5" s="10"/>
      <c r="N5" s="10"/>
      <c r="O5" s="10"/>
      <c r="P5" s="10"/>
      <c r="Q5" s="43"/>
      <c r="R5" s="10"/>
      <c r="S5" s="10"/>
      <c r="T5" s="10"/>
      <c r="U5" s="10"/>
      <c r="V5" s="10"/>
      <c r="W5" s="10"/>
      <c r="X5" s="10"/>
      <c r="Y5" s="10"/>
      <c r="Z5" s="10"/>
      <c r="AA5" s="10"/>
      <c r="AB5" s="10"/>
      <c r="AC5" s="10"/>
      <c r="AD5" s="10"/>
      <c r="AE5" s="10"/>
      <c r="AF5" s="10"/>
      <c r="AG5" s="10"/>
      <c r="AH5" s="10"/>
      <c r="AI5" s="10"/>
      <c r="AJ5" s="10"/>
    </row>
    <row r="6" spans="1:48" ht="15.75" customHeight="1" x14ac:dyDescent="0.3">
      <c r="A6" s="602"/>
      <c r="B6" s="602"/>
      <c r="C6" s="602"/>
      <c r="D6" s="602"/>
      <c r="E6" s="32"/>
      <c r="F6" s="571" t="s">
        <v>627</v>
      </c>
      <c r="G6" s="571"/>
      <c r="H6" s="571"/>
      <c r="I6" s="571"/>
      <c r="J6" s="572" t="s">
        <v>628</v>
      </c>
      <c r="K6" s="572"/>
      <c r="L6" s="572"/>
      <c r="M6" s="572"/>
      <c r="N6" s="572" t="s">
        <v>629</v>
      </c>
      <c r="O6" s="572"/>
      <c r="P6" s="572"/>
      <c r="Q6" s="572"/>
      <c r="R6" s="572" t="s">
        <v>53</v>
      </c>
      <c r="S6" s="572"/>
      <c r="T6" s="572"/>
      <c r="U6" s="572"/>
      <c r="V6" s="10"/>
      <c r="W6" s="10"/>
      <c r="X6" s="10"/>
      <c r="Y6" s="10"/>
      <c r="Z6" s="10"/>
      <c r="AA6" s="10"/>
      <c r="AB6" s="10"/>
      <c r="AC6" s="10"/>
      <c r="AD6" s="10"/>
      <c r="AE6" s="10"/>
      <c r="AF6" s="10"/>
      <c r="AG6" s="10"/>
      <c r="AH6" s="10"/>
      <c r="AI6" s="10"/>
      <c r="AJ6" s="10"/>
    </row>
    <row r="7" spans="1:48" ht="27.75" customHeight="1" x14ac:dyDescent="0.3">
      <c r="A7" s="603" t="s">
        <v>17</v>
      </c>
      <c r="B7" s="604" t="s">
        <v>37</v>
      </c>
      <c r="C7" s="604"/>
      <c r="D7" s="605" t="s">
        <v>32</v>
      </c>
      <c r="E7" s="651" t="s">
        <v>155</v>
      </c>
      <c r="F7" s="559" t="s">
        <v>59</v>
      </c>
      <c r="G7" s="559"/>
      <c r="H7" s="559"/>
      <c r="I7" s="13" t="s">
        <v>60</v>
      </c>
      <c r="J7" s="559" t="s">
        <v>59</v>
      </c>
      <c r="K7" s="559"/>
      <c r="L7" s="559"/>
      <c r="M7" s="13" t="s">
        <v>60</v>
      </c>
      <c r="N7" s="559" t="s">
        <v>59</v>
      </c>
      <c r="O7" s="559"/>
      <c r="P7" s="559"/>
      <c r="Q7" s="338" t="s">
        <v>60</v>
      </c>
      <c r="R7" s="559" t="s">
        <v>59</v>
      </c>
      <c r="S7" s="559"/>
      <c r="T7" s="559"/>
      <c r="U7" s="13" t="s">
        <v>60</v>
      </c>
      <c r="V7" s="10"/>
      <c r="W7" s="10"/>
      <c r="X7" s="10"/>
      <c r="Y7" s="10"/>
      <c r="Z7" s="10"/>
      <c r="AA7" s="10"/>
      <c r="AB7" s="10"/>
      <c r="AC7" s="10"/>
      <c r="AD7" s="10"/>
      <c r="AE7" s="10"/>
      <c r="AF7" s="10"/>
      <c r="AG7" s="10"/>
      <c r="AH7" s="10"/>
      <c r="AI7" s="10"/>
      <c r="AJ7" s="10"/>
    </row>
    <row r="8" spans="1:48" ht="30.75" customHeight="1" x14ac:dyDescent="0.25">
      <c r="A8" s="603"/>
      <c r="B8" s="604"/>
      <c r="C8" s="604"/>
      <c r="D8" s="605"/>
      <c r="E8" s="657"/>
      <c r="F8" s="25" t="s">
        <v>33</v>
      </c>
      <c r="G8" s="25" t="s">
        <v>34</v>
      </c>
      <c r="H8" s="25" t="s">
        <v>35</v>
      </c>
      <c r="I8" s="14" t="s">
        <v>36</v>
      </c>
      <c r="J8" s="25" t="s">
        <v>33</v>
      </c>
      <c r="K8" s="25" t="s">
        <v>34</v>
      </c>
      <c r="L8" s="25" t="s">
        <v>35</v>
      </c>
      <c r="M8" s="14" t="s">
        <v>36</v>
      </c>
      <c r="N8" s="25" t="s">
        <v>33</v>
      </c>
      <c r="O8" s="25" t="s">
        <v>34</v>
      </c>
      <c r="P8" s="25" t="s">
        <v>35</v>
      </c>
      <c r="Q8" s="339" t="s">
        <v>36</v>
      </c>
      <c r="R8" s="25" t="s">
        <v>33</v>
      </c>
      <c r="S8" s="25" t="s">
        <v>34</v>
      </c>
      <c r="T8" s="25" t="s">
        <v>35</v>
      </c>
      <c r="U8" s="14" t="s">
        <v>36</v>
      </c>
      <c r="V8" s="15"/>
      <c r="W8" s="15"/>
      <c r="X8" s="15"/>
      <c r="Y8" s="15"/>
      <c r="Z8" s="15"/>
      <c r="AA8" s="15"/>
      <c r="AB8" s="15"/>
      <c r="AC8" s="15"/>
      <c r="AD8" s="15"/>
      <c r="AE8" s="15"/>
      <c r="AF8" s="15"/>
      <c r="AG8" s="15"/>
      <c r="AH8" s="15"/>
      <c r="AI8" s="15"/>
      <c r="AJ8" s="15"/>
    </row>
    <row r="9" spans="1:48" ht="183" customHeight="1" x14ac:dyDescent="0.3">
      <c r="A9" s="7">
        <v>1</v>
      </c>
      <c r="B9" s="661" t="s">
        <v>199</v>
      </c>
      <c r="C9" s="661"/>
      <c r="D9" s="18" t="s">
        <v>210</v>
      </c>
      <c r="E9" s="18" t="s">
        <v>1440</v>
      </c>
      <c r="F9" s="468">
        <v>0</v>
      </c>
      <c r="G9" s="115"/>
      <c r="H9" s="98"/>
      <c r="I9" s="116"/>
      <c r="J9" s="428">
        <v>0.5</v>
      </c>
      <c r="K9" s="116" t="s">
        <v>1139</v>
      </c>
      <c r="L9" s="98" t="s">
        <v>1140</v>
      </c>
      <c r="M9" s="116" t="s">
        <v>1141</v>
      </c>
      <c r="N9" s="470">
        <f>J9</f>
        <v>0.5</v>
      </c>
      <c r="O9" s="115"/>
      <c r="P9" s="98"/>
      <c r="Q9" s="8"/>
      <c r="R9" s="428">
        <v>1</v>
      </c>
      <c r="S9" s="116" t="s">
        <v>1477</v>
      </c>
      <c r="T9" s="98" t="s">
        <v>1478</v>
      </c>
      <c r="U9" s="116" t="s">
        <v>1479</v>
      </c>
      <c r="V9" s="16"/>
      <c r="W9" s="16"/>
      <c r="X9" s="16"/>
      <c r="Y9" s="16"/>
      <c r="Z9" s="16"/>
      <c r="AA9" s="16"/>
      <c r="AB9" s="16"/>
      <c r="AC9" s="16"/>
      <c r="AD9" s="16"/>
      <c r="AE9" s="16"/>
      <c r="AF9" s="16"/>
      <c r="AG9" s="16"/>
      <c r="AH9" s="16"/>
      <c r="AI9" s="16"/>
      <c r="AJ9" s="16"/>
    </row>
    <row r="10" spans="1:48" ht="157.5" customHeight="1" x14ac:dyDescent="0.3">
      <c r="A10" s="7">
        <v>2</v>
      </c>
      <c r="B10" s="661" t="s">
        <v>120</v>
      </c>
      <c r="C10" s="661"/>
      <c r="D10" s="18" t="s">
        <v>233</v>
      </c>
      <c r="E10" s="18" t="s">
        <v>211</v>
      </c>
      <c r="F10" s="428">
        <v>1</v>
      </c>
      <c r="G10" s="98" t="s">
        <v>234</v>
      </c>
      <c r="H10" s="98" t="s">
        <v>235</v>
      </c>
      <c r="I10" s="98" t="s">
        <v>235</v>
      </c>
      <c r="J10" s="428">
        <f t="shared" ref="J10:J18" si="0">F10</f>
        <v>1</v>
      </c>
      <c r="K10" s="115"/>
      <c r="L10" s="98"/>
      <c r="M10" s="116"/>
      <c r="N10" s="428">
        <f t="shared" ref="N10:N18" si="1">J10</f>
        <v>1</v>
      </c>
      <c r="O10" s="19"/>
      <c r="P10" s="19"/>
      <c r="Q10" s="8"/>
      <c r="R10" s="428">
        <f t="shared" ref="R10:R18" si="2">N10</f>
        <v>1</v>
      </c>
      <c r="S10" s="98"/>
      <c r="T10" s="98"/>
      <c r="U10" s="98"/>
      <c r="V10" s="16"/>
      <c r="W10" s="16"/>
      <c r="X10" s="16"/>
      <c r="Y10" s="16"/>
      <c r="Z10" s="16"/>
      <c r="AA10" s="16"/>
      <c r="AB10" s="16"/>
      <c r="AC10" s="16"/>
      <c r="AD10" s="16"/>
      <c r="AE10" s="16"/>
      <c r="AF10" s="16"/>
      <c r="AG10" s="16"/>
      <c r="AH10" s="16"/>
      <c r="AI10" s="16"/>
      <c r="AJ10" s="16"/>
    </row>
    <row r="11" spans="1:48" ht="170.25" customHeight="1" x14ac:dyDescent="0.3">
      <c r="A11" s="7">
        <v>3</v>
      </c>
      <c r="B11" s="661" t="s">
        <v>200</v>
      </c>
      <c r="C11" s="661"/>
      <c r="D11" s="18" t="s">
        <v>231</v>
      </c>
      <c r="E11" s="18" t="s">
        <v>173</v>
      </c>
      <c r="F11" s="428">
        <v>1</v>
      </c>
      <c r="G11" s="98" t="s">
        <v>236</v>
      </c>
      <c r="H11" s="98" t="s">
        <v>838</v>
      </c>
      <c r="I11" s="98" t="s">
        <v>237</v>
      </c>
      <c r="J11" s="428">
        <f>F11</f>
        <v>1</v>
      </c>
      <c r="K11" s="115"/>
      <c r="L11" s="98"/>
      <c r="M11" s="116"/>
      <c r="N11" s="428">
        <f t="shared" si="1"/>
        <v>1</v>
      </c>
      <c r="O11" s="19"/>
      <c r="P11" s="19"/>
      <c r="Q11" s="8"/>
      <c r="R11" s="428">
        <f t="shared" si="2"/>
        <v>1</v>
      </c>
      <c r="S11" s="98"/>
      <c r="T11" s="98"/>
      <c r="U11" s="98"/>
      <c r="V11" s="16"/>
      <c r="W11" s="16"/>
      <c r="X11" s="16"/>
      <c r="Y11" s="16"/>
      <c r="Z11" s="16"/>
      <c r="AA11" s="16"/>
      <c r="AB11" s="16"/>
      <c r="AC11" s="16"/>
      <c r="AD11" s="16"/>
      <c r="AE11" s="16"/>
      <c r="AF11" s="16"/>
      <c r="AG11" s="16"/>
      <c r="AH11" s="16"/>
      <c r="AI11" s="16"/>
      <c r="AJ11" s="16"/>
    </row>
    <row r="12" spans="1:48" ht="115.5" customHeight="1" x14ac:dyDescent="0.3">
      <c r="A12" s="7">
        <v>4</v>
      </c>
      <c r="B12" s="661" t="s">
        <v>201</v>
      </c>
      <c r="C12" s="661"/>
      <c r="D12" s="26"/>
      <c r="E12" s="18" t="s">
        <v>230</v>
      </c>
      <c r="F12" s="468">
        <v>0</v>
      </c>
      <c r="G12" s="26"/>
      <c r="H12" s="26"/>
      <c r="I12" s="98"/>
      <c r="J12" s="428">
        <v>0.5</v>
      </c>
      <c r="K12" s="116" t="s">
        <v>1142</v>
      </c>
      <c r="L12" s="98" t="s">
        <v>1143</v>
      </c>
      <c r="M12" s="8" t="s">
        <v>1144</v>
      </c>
      <c r="N12" s="470">
        <f t="shared" si="1"/>
        <v>0.5</v>
      </c>
      <c r="O12" s="115"/>
      <c r="P12" s="98"/>
      <c r="Q12" s="8"/>
      <c r="R12" s="428">
        <v>1</v>
      </c>
      <c r="S12" s="116" t="s">
        <v>1142</v>
      </c>
      <c r="T12" s="98" t="s">
        <v>1480</v>
      </c>
      <c r="U12" s="8" t="s">
        <v>1144</v>
      </c>
    </row>
    <row r="13" spans="1:48" ht="194.25" customHeight="1" x14ac:dyDescent="0.3">
      <c r="A13" s="7">
        <v>5</v>
      </c>
      <c r="B13" s="661" t="s">
        <v>202</v>
      </c>
      <c r="C13" s="661"/>
      <c r="D13" s="26"/>
      <c r="E13" s="18" t="s">
        <v>172</v>
      </c>
      <c r="F13" s="468">
        <v>0</v>
      </c>
      <c r="G13" s="26"/>
      <c r="H13" s="26"/>
      <c r="I13" s="98"/>
      <c r="J13" s="428">
        <v>0.5</v>
      </c>
      <c r="K13" s="116" t="s">
        <v>1145</v>
      </c>
      <c r="L13" s="98" t="s">
        <v>613</v>
      </c>
      <c r="M13" s="8" t="s">
        <v>1146</v>
      </c>
      <c r="N13" s="470">
        <f t="shared" si="1"/>
        <v>0.5</v>
      </c>
      <c r="O13" s="115"/>
      <c r="P13" s="98"/>
      <c r="Q13" s="8"/>
      <c r="R13" s="428">
        <v>1</v>
      </c>
      <c r="S13" s="116" t="s">
        <v>1145</v>
      </c>
      <c r="T13" s="98" t="s">
        <v>1481</v>
      </c>
      <c r="U13" s="8" t="s">
        <v>1146</v>
      </c>
    </row>
    <row r="14" spans="1:48" ht="82.5" x14ac:dyDescent="0.3">
      <c r="A14" s="7">
        <v>6</v>
      </c>
      <c r="B14" s="661" t="s">
        <v>203</v>
      </c>
      <c r="C14" s="661"/>
      <c r="D14" s="26"/>
      <c r="E14" s="18" t="s">
        <v>172</v>
      </c>
      <c r="F14" s="468">
        <v>0</v>
      </c>
      <c r="G14" s="26"/>
      <c r="H14" s="26"/>
      <c r="I14" s="98"/>
      <c r="J14" s="428">
        <v>1</v>
      </c>
      <c r="K14" s="28" t="s">
        <v>1451</v>
      </c>
      <c r="L14" s="28" t="s">
        <v>1452</v>
      </c>
      <c r="M14" s="28" t="s">
        <v>1453</v>
      </c>
      <c r="N14" s="469">
        <f t="shared" si="1"/>
        <v>1</v>
      </c>
      <c r="O14" s="28"/>
      <c r="P14" s="28"/>
      <c r="Q14" s="28"/>
      <c r="R14" s="469">
        <f t="shared" si="2"/>
        <v>1</v>
      </c>
      <c r="S14" s="115"/>
      <c r="T14" s="98"/>
      <c r="U14" s="26"/>
    </row>
    <row r="15" spans="1:48" ht="82.5" x14ac:dyDescent="0.3">
      <c r="A15" s="7">
        <v>7</v>
      </c>
      <c r="B15" s="661" t="s">
        <v>204</v>
      </c>
      <c r="C15" s="661"/>
      <c r="D15" s="26"/>
      <c r="E15" s="18" t="s">
        <v>172</v>
      </c>
      <c r="F15" s="468">
        <v>0</v>
      </c>
      <c r="G15" s="26"/>
      <c r="H15" s="26"/>
      <c r="I15" s="98"/>
      <c r="J15" s="428">
        <v>1</v>
      </c>
      <c r="K15" s="28" t="s">
        <v>1442</v>
      </c>
      <c r="L15" s="28" t="s">
        <v>1443</v>
      </c>
      <c r="M15" s="28" t="s">
        <v>1444</v>
      </c>
      <c r="N15" s="469">
        <f t="shared" si="1"/>
        <v>1</v>
      </c>
      <c r="O15" s="28"/>
      <c r="P15" s="28"/>
      <c r="Q15" s="28"/>
      <c r="R15" s="469">
        <f t="shared" si="2"/>
        <v>1</v>
      </c>
      <c r="S15" s="115"/>
      <c r="T15" s="98"/>
      <c r="U15" s="26"/>
    </row>
    <row r="16" spans="1:48" s="2" customFormat="1" ht="247.5" x14ac:dyDescent="0.3">
      <c r="A16" s="7">
        <v>8</v>
      </c>
      <c r="B16" s="661" t="s">
        <v>205</v>
      </c>
      <c r="C16" s="661"/>
      <c r="D16" s="26"/>
      <c r="E16" s="18" t="s">
        <v>172</v>
      </c>
      <c r="F16" s="468">
        <v>0</v>
      </c>
      <c r="G16" s="26"/>
      <c r="H16" s="26"/>
      <c r="I16" s="98"/>
      <c r="J16" s="428">
        <v>1</v>
      </c>
      <c r="K16" s="28" t="s">
        <v>1445</v>
      </c>
      <c r="L16" s="28" t="s">
        <v>1446</v>
      </c>
      <c r="M16" s="28" t="s">
        <v>1447</v>
      </c>
      <c r="N16" s="469">
        <f t="shared" si="1"/>
        <v>1</v>
      </c>
      <c r="O16" s="28"/>
      <c r="P16" s="28"/>
      <c r="Q16" s="28"/>
      <c r="R16" s="469">
        <f t="shared" si="2"/>
        <v>1</v>
      </c>
      <c r="S16" s="115"/>
      <c r="T16" s="98"/>
      <c r="U16" s="26"/>
      <c r="V16" s="17"/>
      <c r="W16" s="17"/>
      <c r="X16" s="17"/>
      <c r="Y16" s="17"/>
      <c r="Z16" s="17"/>
      <c r="AA16" s="17"/>
      <c r="AB16" s="17"/>
      <c r="AC16" s="17"/>
      <c r="AD16" s="17"/>
      <c r="AE16" s="17"/>
      <c r="AF16" s="17"/>
      <c r="AG16" s="17"/>
      <c r="AH16" s="17"/>
      <c r="AI16" s="17"/>
      <c r="AJ16" s="17"/>
      <c r="AK16" s="1"/>
      <c r="AL16" s="1"/>
      <c r="AM16" s="1"/>
      <c r="AN16" s="1"/>
      <c r="AO16" s="1"/>
      <c r="AP16" s="1"/>
      <c r="AQ16" s="1"/>
      <c r="AR16" s="1"/>
      <c r="AS16" s="1"/>
      <c r="AT16" s="1"/>
      <c r="AU16" s="1"/>
      <c r="AV16" s="1"/>
    </row>
    <row r="17" spans="1:48" s="2" customFormat="1" ht="82.5" x14ac:dyDescent="0.3">
      <c r="A17" s="7">
        <v>9</v>
      </c>
      <c r="B17" s="661" t="s">
        <v>206</v>
      </c>
      <c r="C17" s="661"/>
      <c r="D17" s="26"/>
      <c r="E17" s="18" t="s">
        <v>172</v>
      </c>
      <c r="F17" s="468">
        <v>0</v>
      </c>
      <c r="G17" s="26"/>
      <c r="H17" s="26"/>
      <c r="I17" s="98"/>
      <c r="J17" s="428">
        <v>1</v>
      </c>
      <c r="K17" s="28" t="s">
        <v>1448</v>
      </c>
      <c r="L17" s="28" t="s">
        <v>1449</v>
      </c>
      <c r="M17" s="28" t="s">
        <v>1450</v>
      </c>
      <c r="N17" s="469">
        <f t="shared" si="1"/>
        <v>1</v>
      </c>
      <c r="O17" s="28"/>
      <c r="P17" s="28"/>
      <c r="Q17" s="28"/>
      <c r="R17" s="469">
        <f t="shared" si="2"/>
        <v>1</v>
      </c>
      <c r="S17" s="115"/>
      <c r="T17" s="98"/>
      <c r="U17" s="26"/>
      <c r="V17" s="17"/>
      <c r="W17" s="17"/>
      <c r="X17" s="17"/>
      <c r="Y17" s="17"/>
      <c r="Z17" s="17"/>
      <c r="AA17" s="17"/>
      <c r="AB17" s="17"/>
      <c r="AC17" s="17"/>
      <c r="AD17" s="17"/>
      <c r="AE17" s="17"/>
      <c r="AF17" s="17"/>
      <c r="AG17" s="17"/>
      <c r="AH17" s="17"/>
      <c r="AI17" s="17"/>
      <c r="AJ17" s="17"/>
      <c r="AK17" s="1"/>
      <c r="AL17" s="1"/>
      <c r="AM17" s="1"/>
      <c r="AN17" s="1"/>
      <c r="AO17" s="1"/>
      <c r="AP17" s="1"/>
      <c r="AQ17" s="1"/>
      <c r="AR17" s="1"/>
      <c r="AS17" s="1"/>
      <c r="AT17" s="1"/>
      <c r="AU17" s="1"/>
      <c r="AV17" s="1"/>
    </row>
    <row r="18" spans="1:48" s="2" customFormat="1" ht="75" customHeight="1" x14ac:dyDescent="0.3">
      <c r="A18" s="7">
        <v>10</v>
      </c>
      <c r="B18" s="661" t="s">
        <v>207</v>
      </c>
      <c r="C18" s="661"/>
      <c r="D18" s="18" t="s">
        <v>238</v>
      </c>
      <c r="E18" s="18" t="s">
        <v>211</v>
      </c>
      <c r="F18" s="469">
        <v>1</v>
      </c>
      <c r="G18" s="386" t="s">
        <v>839</v>
      </c>
      <c r="H18" s="387" t="s">
        <v>610</v>
      </c>
      <c r="I18" s="28" t="s">
        <v>870</v>
      </c>
      <c r="J18" s="428">
        <f t="shared" si="0"/>
        <v>1</v>
      </c>
      <c r="K18" s="28"/>
      <c r="L18" s="426"/>
      <c r="M18" s="116"/>
      <c r="N18" s="469">
        <f t="shared" si="1"/>
        <v>1</v>
      </c>
      <c r="O18" s="28"/>
      <c r="P18" s="28"/>
      <c r="Q18" s="28"/>
      <c r="R18" s="469">
        <f t="shared" si="2"/>
        <v>1</v>
      </c>
      <c r="S18" s="115"/>
      <c r="T18" s="98"/>
      <c r="U18" s="26"/>
      <c r="V18" s="17"/>
      <c r="W18" s="17"/>
      <c r="X18" s="17"/>
      <c r="Y18" s="17"/>
      <c r="Z18" s="17"/>
      <c r="AA18" s="17"/>
      <c r="AB18" s="17"/>
      <c r="AC18" s="17"/>
      <c r="AD18" s="17"/>
      <c r="AE18" s="17"/>
      <c r="AF18" s="17"/>
      <c r="AG18" s="17"/>
      <c r="AH18" s="17"/>
      <c r="AI18" s="17"/>
      <c r="AJ18" s="17"/>
      <c r="AK18" s="1"/>
      <c r="AL18" s="1"/>
      <c r="AM18" s="1"/>
      <c r="AN18" s="1"/>
      <c r="AO18" s="1"/>
      <c r="AP18" s="1"/>
      <c r="AQ18" s="1"/>
      <c r="AR18" s="1"/>
      <c r="AS18" s="1"/>
      <c r="AT18" s="1"/>
      <c r="AU18" s="1"/>
      <c r="AV18" s="1"/>
    </row>
    <row r="19" spans="1:48" s="2" customFormat="1" ht="16.5" customHeight="1" x14ac:dyDescent="0.3">
      <c r="D19" s="17"/>
      <c r="E19" s="46"/>
      <c r="F19" s="27">
        <f>IFERROR(AVERAGE(F9:F18),"")</f>
        <v>0.3</v>
      </c>
      <c r="G19" s="17"/>
      <c r="H19" s="17"/>
      <c r="I19" s="17"/>
      <c r="J19" s="27">
        <f>IFERROR(AVERAGE(J9:J18),"")</f>
        <v>0.85</v>
      </c>
      <c r="K19" s="17"/>
      <c r="L19" s="17"/>
      <c r="M19" s="17"/>
      <c r="N19" s="27">
        <f>IFERROR(AVERAGE(N9:N18),"")</f>
        <v>0.85</v>
      </c>
      <c r="O19" s="17"/>
      <c r="P19" s="17"/>
      <c r="Q19" s="44"/>
      <c r="R19" s="27">
        <f>IFERROR(AVERAGE(R9:R18),"")</f>
        <v>1</v>
      </c>
      <c r="S19" s="17"/>
      <c r="T19" s="17"/>
      <c r="U19" s="17"/>
      <c r="V19" s="17"/>
      <c r="W19" s="17"/>
      <c r="X19" s="17"/>
      <c r="Y19" s="17"/>
      <c r="Z19" s="17"/>
      <c r="AA19" s="17"/>
      <c r="AB19" s="17"/>
      <c r="AC19" s="17"/>
      <c r="AD19" s="17"/>
      <c r="AE19" s="17"/>
      <c r="AF19" s="17"/>
      <c r="AG19" s="17"/>
      <c r="AH19" s="17"/>
      <c r="AI19" s="17"/>
      <c r="AJ19" s="17"/>
      <c r="AK19" s="1"/>
      <c r="AL19" s="1"/>
      <c r="AM19" s="1"/>
      <c r="AN19" s="1"/>
      <c r="AO19" s="1"/>
      <c r="AP19" s="1"/>
      <c r="AQ19" s="1"/>
      <c r="AR19" s="1"/>
      <c r="AS19" s="1"/>
      <c r="AT19" s="1"/>
      <c r="AU19" s="1"/>
      <c r="AV19" s="1"/>
    </row>
    <row r="20" spans="1:48" s="2" customFormat="1" ht="16.5" customHeight="1" x14ac:dyDescent="0.3">
      <c r="D20" s="17"/>
      <c r="E20" s="46"/>
      <c r="F20" s="124"/>
      <c r="G20" s="17"/>
      <c r="H20" s="17"/>
      <c r="I20" s="17"/>
      <c r="J20" s="124"/>
      <c r="K20" s="17"/>
      <c r="L20" s="17"/>
      <c r="M20" s="17"/>
      <c r="N20" s="124"/>
      <c r="O20" s="17"/>
      <c r="P20" s="17"/>
      <c r="Q20" s="44"/>
      <c r="R20" s="124"/>
      <c r="S20" s="17"/>
      <c r="T20" s="17"/>
      <c r="U20" s="17"/>
      <c r="V20" s="17"/>
      <c r="W20" s="17"/>
      <c r="X20" s="17"/>
      <c r="Y20" s="17"/>
      <c r="Z20" s="17"/>
      <c r="AA20" s="17"/>
      <c r="AB20" s="17"/>
      <c r="AC20" s="17"/>
      <c r="AD20" s="17"/>
      <c r="AE20" s="17"/>
      <c r="AF20" s="17"/>
      <c r="AG20" s="17"/>
      <c r="AH20" s="17"/>
      <c r="AI20" s="17"/>
      <c r="AJ20" s="17"/>
      <c r="AK20" s="1"/>
      <c r="AL20" s="1"/>
      <c r="AM20" s="1"/>
      <c r="AN20" s="1"/>
      <c r="AO20" s="1"/>
      <c r="AP20" s="1"/>
      <c r="AQ20" s="1"/>
      <c r="AR20" s="1"/>
      <c r="AS20" s="1"/>
      <c r="AT20" s="1"/>
      <c r="AU20" s="1"/>
      <c r="AV20" s="1"/>
    </row>
    <row r="21" spans="1:48" s="2" customFormat="1" ht="16.5" customHeight="1" x14ac:dyDescent="0.3">
      <c r="D21" s="17"/>
      <c r="E21" s="46"/>
      <c r="F21" s="124"/>
      <c r="G21" s="17"/>
      <c r="H21" s="17"/>
      <c r="I21" s="17"/>
      <c r="J21" s="124"/>
      <c r="K21" s="17"/>
      <c r="L21" s="17"/>
      <c r="M21" s="17"/>
      <c r="N21" s="124"/>
      <c r="O21" s="17"/>
      <c r="P21" s="17"/>
      <c r="Q21" s="44"/>
      <c r="R21" s="124"/>
      <c r="S21" s="17"/>
      <c r="T21" s="17"/>
      <c r="U21" s="17"/>
      <c r="V21" s="17"/>
      <c r="W21" s="17"/>
      <c r="X21" s="17"/>
      <c r="Y21" s="17"/>
      <c r="Z21" s="17"/>
      <c r="AA21" s="17"/>
      <c r="AB21" s="17"/>
      <c r="AC21" s="17"/>
      <c r="AD21" s="17"/>
      <c r="AE21" s="17"/>
      <c r="AF21" s="17"/>
      <c r="AG21" s="17"/>
      <c r="AH21" s="17"/>
      <c r="AI21" s="17"/>
      <c r="AJ21" s="17"/>
      <c r="AK21" s="1"/>
      <c r="AL21" s="1"/>
      <c r="AM21" s="1"/>
      <c r="AN21" s="1"/>
      <c r="AO21" s="1"/>
      <c r="AP21" s="1"/>
      <c r="AQ21" s="1"/>
      <c r="AR21" s="1"/>
      <c r="AS21" s="1"/>
      <c r="AT21" s="1"/>
      <c r="AU21" s="1"/>
      <c r="AV21" s="1"/>
    </row>
    <row r="22" spans="1:48" s="2" customFormat="1" ht="16.5" hidden="1" customHeight="1" thickBot="1" x14ac:dyDescent="0.35">
      <c r="D22" s="17"/>
      <c r="E22" s="46"/>
      <c r="F22" s="124"/>
      <c r="G22" s="17"/>
      <c r="H22" s="17"/>
      <c r="I22" s="17"/>
      <c r="J22" s="124"/>
      <c r="K22" s="17"/>
      <c r="L22" s="17"/>
      <c r="M22" s="17"/>
      <c r="N22" s="124"/>
      <c r="O22" s="17"/>
      <c r="P22" s="17"/>
      <c r="Q22" s="44"/>
      <c r="R22" s="124"/>
      <c r="S22" s="17"/>
      <c r="T22" s="17"/>
      <c r="U22" s="17"/>
      <c r="V22" s="17"/>
      <c r="W22" s="17"/>
      <c r="X22" s="17"/>
      <c r="Y22" s="17"/>
      <c r="Z22" s="17"/>
      <c r="AA22" s="17"/>
      <c r="AB22" s="17"/>
      <c r="AC22" s="17"/>
      <c r="AD22" s="17"/>
      <c r="AE22" s="17"/>
      <c r="AF22" s="17"/>
      <c r="AG22" s="17"/>
      <c r="AH22" s="17"/>
      <c r="AI22" s="17"/>
      <c r="AJ22" s="17"/>
      <c r="AK22" s="1"/>
      <c r="AL22" s="1"/>
      <c r="AM22" s="1"/>
      <c r="AN22" s="1"/>
      <c r="AO22" s="1"/>
      <c r="AP22" s="1"/>
      <c r="AQ22" s="1"/>
      <c r="AR22" s="1"/>
      <c r="AS22" s="1"/>
      <c r="AT22" s="1"/>
      <c r="AU22" s="1"/>
      <c r="AV22" s="1"/>
    </row>
    <row r="23" spans="1:48" s="2" customFormat="1" ht="39" hidden="1" customHeight="1" thickBot="1" x14ac:dyDescent="0.35">
      <c r="B23" s="106" t="s">
        <v>190</v>
      </c>
      <c r="C23" s="106" t="s">
        <v>221</v>
      </c>
      <c r="D23" s="106" t="s">
        <v>222</v>
      </c>
      <c r="E23" s="106" t="s">
        <v>191</v>
      </c>
      <c r="F23" s="124"/>
      <c r="G23" s="17"/>
      <c r="H23" s="17"/>
      <c r="I23" s="17"/>
      <c r="J23" s="124"/>
      <c r="K23" s="17"/>
      <c r="L23" s="17"/>
      <c r="M23" s="17"/>
      <c r="N23" s="124"/>
      <c r="O23" s="17"/>
      <c r="P23" s="17"/>
      <c r="Q23" s="44"/>
      <c r="R23" s="124"/>
      <c r="S23" s="17"/>
      <c r="T23" s="17"/>
      <c r="U23" s="17"/>
      <c r="V23" s="17"/>
      <c r="W23" s="17"/>
      <c r="X23" s="17"/>
      <c r="Y23" s="17"/>
      <c r="Z23" s="17"/>
      <c r="AA23" s="17"/>
      <c r="AB23" s="17"/>
      <c r="AC23" s="17"/>
      <c r="AD23" s="17"/>
      <c r="AE23" s="17"/>
      <c r="AF23" s="17"/>
      <c r="AG23" s="17"/>
      <c r="AH23" s="17"/>
      <c r="AI23" s="17"/>
      <c r="AJ23" s="17"/>
      <c r="AK23" s="1"/>
      <c r="AL23" s="1"/>
      <c r="AM23" s="1"/>
      <c r="AN23" s="1"/>
      <c r="AO23" s="1"/>
      <c r="AP23" s="1"/>
      <c r="AQ23" s="1"/>
      <c r="AR23" s="1"/>
      <c r="AS23" s="1"/>
      <c r="AT23" s="1"/>
      <c r="AU23" s="1"/>
      <c r="AV23" s="1"/>
    </row>
    <row r="24" spans="1:48" s="2" customFormat="1" ht="26.25" hidden="1" customHeight="1" thickTop="1" thickBot="1" x14ac:dyDescent="0.35">
      <c r="B24" s="108">
        <f>SUM(A18)</f>
        <v>10</v>
      </c>
      <c r="C24" s="111">
        <f>SUM(F19)</f>
        <v>0.3</v>
      </c>
      <c r="D24" s="111"/>
      <c r="E24" s="111"/>
      <c r="F24" s="124"/>
      <c r="G24" s="17"/>
      <c r="H24" s="17"/>
      <c r="I24" s="17"/>
      <c r="J24" s="124"/>
      <c r="K24" s="17"/>
      <c r="L24" s="17"/>
      <c r="M24" s="17"/>
      <c r="N24" s="124"/>
      <c r="O24" s="17"/>
      <c r="P24" s="17"/>
      <c r="Q24" s="44"/>
      <c r="R24" s="124"/>
      <c r="S24" s="17"/>
      <c r="T24" s="17"/>
      <c r="U24" s="17"/>
      <c r="V24" s="17"/>
      <c r="W24" s="17"/>
      <c r="X24" s="17"/>
      <c r="Y24" s="17"/>
      <c r="Z24" s="17"/>
      <c r="AA24" s="17"/>
      <c r="AB24" s="17"/>
      <c r="AC24" s="17"/>
      <c r="AD24" s="17"/>
      <c r="AE24" s="17"/>
      <c r="AF24" s="17"/>
      <c r="AG24" s="17"/>
      <c r="AH24" s="17"/>
      <c r="AI24" s="17"/>
      <c r="AJ24" s="17"/>
      <c r="AK24" s="1"/>
      <c r="AL24" s="1"/>
      <c r="AM24" s="1"/>
      <c r="AN24" s="1"/>
      <c r="AO24" s="1"/>
      <c r="AP24" s="1"/>
      <c r="AQ24" s="1"/>
      <c r="AR24" s="1"/>
      <c r="AS24" s="1"/>
      <c r="AT24" s="1"/>
      <c r="AU24" s="1"/>
      <c r="AV24" s="1"/>
    </row>
    <row r="25" spans="1:48" s="2" customFormat="1" ht="34.5" hidden="1" customHeight="1" thickBot="1" x14ac:dyDescent="0.35">
      <c r="B25" s="107" t="s">
        <v>193</v>
      </c>
      <c r="C25" s="106" t="s">
        <v>223</v>
      </c>
      <c r="D25" s="106" t="s">
        <v>871</v>
      </c>
      <c r="E25" s="106" t="s">
        <v>191</v>
      </c>
      <c r="F25" s="124"/>
      <c r="G25" s="17"/>
      <c r="H25" s="17"/>
      <c r="I25" s="17"/>
      <c r="J25" s="124"/>
      <c r="K25" s="17"/>
      <c r="L25" s="17"/>
      <c r="M25" s="17"/>
      <c r="N25" s="124"/>
      <c r="O25" s="17"/>
      <c r="P25" s="17"/>
      <c r="Q25" s="44"/>
      <c r="R25" s="124"/>
      <c r="S25" s="17"/>
      <c r="T25" s="17"/>
      <c r="U25" s="17"/>
      <c r="V25" s="17"/>
      <c r="W25" s="17"/>
      <c r="X25" s="17"/>
      <c r="Y25" s="17"/>
      <c r="Z25" s="17"/>
      <c r="AA25" s="17"/>
      <c r="AB25" s="17"/>
      <c r="AC25" s="17"/>
      <c r="AD25" s="17"/>
      <c r="AE25" s="17"/>
      <c r="AF25" s="17"/>
      <c r="AG25" s="17"/>
      <c r="AH25" s="17"/>
      <c r="AI25" s="17"/>
      <c r="AJ25" s="17"/>
      <c r="AK25" s="1"/>
      <c r="AL25" s="1"/>
      <c r="AM25" s="1"/>
      <c r="AN25" s="1"/>
      <c r="AO25" s="1"/>
      <c r="AP25" s="1"/>
      <c r="AQ25" s="1"/>
      <c r="AR25" s="1"/>
      <c r="AS25" s="1"/>
      <c r="AT25" s="1"/>
      <c r="AU25" s="1"/>
      <c r="AV25" s="1"/>
    </row>
    <row r="26" spans="1:48" s="2" customFormat="1" ht="16.5" hidden="1" customHeight="1" thickTop="1" thickBot="1" x14ac:dyDescent="0.35">
      <c r="B26" s="108">
        <f>+B24</f>
        <v>10</v>
      </c>
      <c r="C26" s="110">
        <v>3</v>
      </c>
      <c r="D26" s="110">
        <v>6</v>
      </c>
      <c r="E26" s="109">
        <v>10</v>
      </c>
      <c r="F26" s="124"/>
      <c r="G26" s="17"/>
      <c r="H26" s="17"/>
      <c r="I26" s="17"/>
      <c r="J26" s="124"/>
      <c r="K26" s="17"/>
      <c r="L26" s="17"/>
      <c r="M26" s="17"/>
      <c r="N26" s="124"/>
      <c r="O26" s="17"/>
      <c r="P26" s="17"/>
      <c r="Q26" s="44"/>
      <c r="R26" s="124"/>
      <c r="S26" s="17"/>
      <c r="T26" s="17"/>
      <c r="U26" s="17"/>
      <c r="V26" s="17"/>
      <c r="W26" s="17"/>
      <c r="X26" s="17"/>
      <c r="Y26" s="17"/>
      <c r="Z26" s="17"/>
      <c r="AA26" s="17"/>
      <c r="AB26" s="17"/>
      <c r="AC26" s="17"/>
      <c r="AD26" s="17"/>
      <c r="AE26" s="17"/>
      <c r="AF26" s="17"/>
      <c r="AG26" s="17"/>
      <c r="AH26" s="17"/>
      <c r="AI26" s="17"/>
      <c r="AJ26" s="17"/>
      <c r="AK26" s="1"/>
      <c r="AL26" s="1"/>
      <c r="AM26" s="1"/>
      <c r="AN26" s="1"/>
      <c r="AO26" s="1"/>
      <c r="AP26" s="1"/>
      <c r="AQ26" s="1"/>
      <c r="AR26" s="1"/>
      <c r="AS26" s="1"/>
      <c r="AT26" s="1"/>
      <c r="AU26" s="1"/>
      <c r="AV26" s="1"/>
    </row>
    <row r="27" spans="1:48" s="2" customFormat="1" ht="16.5" hidden="1" customHeight="1" x14ac:dyDescent="0.3">
      <c r="B27" s="633" t="s">
        <v>228</v>
      </c>
      <c r="C27" s="633"/>
      <c r="D27" s="633"/>
      <c r="E27" s="86"/>
      <c r="F27" s="124"/>
      <c r="G27" s="17"/>
      <c r="H27" s="17"/>
      <c r="I27" s="17"/>
      <c r="J27" s="124"/>
      <c r="K27" s="17"/>
      <c r="L27" s="17"/>
      <c r="M27" s="17"/>
      <c r="N27" s="124"/>
      <c r="O27" s="17"/>
      <c r="P27" s="17"/>
      <c r="Q27" s="44"/>
      <c r="R27" s="124"/>
      <c r="S27" s="17"/>
      <c r="T27" s="17"/>
      <c r="U27" s="17"/>
      <c r="V27" s="17"/>
      <c r="W27" s="17"/>
      <c r="X27" s="17"/>
      <c r="Y27" s="17"/>
      <c r="Z27" s="17"/>
      <c r="AA27" s="17"/>
      <c r="AB27" s="17"/>
      <c r="AC27" s="17"/>
      <c r="AD27" s="17"/>
      <c r="AE27" s="17"/>
      <c r="AF27" s="17"/>
      <c r="AG27" s="17"/>
      <c r="AH27" s="17"/>
      <c r="AI27" s="17"/>
      <c r="AJ27" s="17"/>
      <c r="AK27" s="1"/>
      <c r="AL27" s="1"/>
      <c r="AM27" s="1"/>
      <c r="AN27" s="1"/>
      <c r="AO27" s="1"/>
      <c r="AP27" s="1"/>
      <c r="AQ27" s="1"/>
      <c r="AR27" s="1"/>
      <c r="AS27" s="1"/>
      <c r="AT27" s="1"/>
      <c r="AU27" s="1"/>
      <c r="AV27" s="1"/>
    </row>
    <row r="28" spans="1:48" s="2" customFormat="1" ht="16.5" hidden="1" customHeight="1" thickBot="1" x14ac:dyDescent="0.35">
      <c r="B28" s="634"/>
      <c r="C28" s="634"/>
      <c r="D28" s="634"/>
      <c r="E28" s="86"/>
      <c r="F28" s="124"/>
      <c r="G28" s="17"/>
      <c r="H28" s="17"/>
      <c r="I28" s="17"/>
      <c r="J28" s="124"/>
      <c r="K28" s="17"/>
      <c r="L28" s="17"/>
      <c r="M28" s="17"/>
      <c r="N28" s="124"/>
      <c r="O28" s="17"/>
      <c r="P28" s="17"/>
      <c r="Q28" s="44"/>
      <c r="R28" s="124"/>
      <c r="S28" s="17"/>
      <c r="T28" s="17"/>
      <c r="U28" s="17"/>
      <c r="V28" s="17"/>
      <c r="W28" s="17"/>
      <c r="X28" s="17"/>
      <c r="Y28" s="17"/>
      <c r="Z28" s="17"/>
      <c r="AA28" s="17"/>
      <c r="AB28" s="17"/>
      <c r="AC28" s="17"/>
      <c r="AD28" s="17"/>
      <c r="AE28" s="17"/>
      <c r="AF28" s="17"/>
      <c r="AG28" s="17"/>
      <c r="AH28" s="17"/>
      <c r="AI28" s="17"/>
      <c r="AJ28" s="17"/>
      <c r="AK28" s="1"/>
      <c r="AL28" s="1"/>
      <c r="AM28" s="1"/>
      <c r="AN28" s="1"/>
      <c r="AO28" s="1"/>
      <c r="AP28" s="1"/>
      <c r="AQ28" s="1"/>
      <c r="AR28" s="1"/>
      <c r="AS28" s="1"/>
      <c r="AT28" s="1"/>
      <c r="AU28" s="1"/>
      <c r="AV28" s="1"/>
    </row>
    <row r="29" spans="1:48" s="2" customFormat="1" ht="36.75" hidden="1" customHeight="1" thickBot="1" x14ac:dyDescent="0.35">
      <c r="B29" s="112" t="s">
        <v>190</v>
      </c>
      <c r="C29" s="112" t="s">
        <v>229</v>
      </c>
      <c r="D29" s="106" t="s">
        <v>227</v>
      </c>
      <c r="E29" s="113" t="s">
        <v>604</v>
      </c>
      <c r="F29" s="124"/>
      <c r="G29" s="17"/>
      <c r="H29" s="17"/>
      <c r="I29" s="17"/>
      <c r="J29" s="124"/>
      <c r="K29" s="17"/>
      <c r="L29" s="17"/>
      <c r="M29" s="17"/>
      <c r="N29" s="124"/>
      <c r="O29" s="17"/>
      <c r="P29" s="17"/>
      <c r="Q29" s="44"/>
      <c r="R29" s="124"/>
      <c r="S29" s="17"/>
      <c r="T29" s="17"/>
      <c r="U29" s="17"/>
      <c r="V29" s="17"/>
      <c r="W29" s="17"/>
      <c r="X29" s="17"/>
      <c r="Y29" s="17"/>
      <c r="Z29" s="17"/>
      <c r="AA29" s="17"/>
      <c r="AB29" s="17"/>
      <c r="AC29" s="17"/>
      <c r="AD29" s="17"/>
      <c r="AE29" s="17"/>
      <c r="AF29" s="17"/>
      <c r="AG29" s="17"/>
      <c r="AH29" s="17"/>
      <c r="AI29" s="17"/>
      <c r="AJ29" s="17"/>
      <c r="AK29" s="1"/>
      <c r="AL29" s="1"/>
      <c r="AM29" s="1"/>
      <c r="AN29" s="1"/>
      <c r="AO29" s="1"/>
      <c r="AP29" s="1"/>
      <c r="AQ29" s="1"/>
      <c r="AR29" s="1"/>
      <c r="AS29" s="1"/>
      <c r="AT29" s="1"/>
      <c r="AU29" s="1"/>
      <c r="AV29" s="1"/>
    </row>
    <row r="30" spans="1:48" s="2" customFormat="1" ht="16.5" hidden="1" customHeight="1" thickTop="1" thickBot="1" x14ac:dyDescent="0.35">
      <c r="B30" s="111">
        <v>1</v>
      </c>
      <c r="C30" s="120">
        <f>+C24</f>
        <v>0.3</v>
      </c>
      <c r="D30" s="120">
        <f>+D24</f>
        <v>0</v>
      </c>
      <c r="E30" s="111">
        <v>1</v>
      </c>
      <c r="F30" s="124"/>
      <c r="G30" s="17"/>
      <c r="H30" s="17"/>
      <c r="I30" s="17"/>
      <c r="J30" s="124"/>
      <c r="K30" s="17"/>
      <c r="L30" s="17"/>
      <c r="M30" s="17"/>
      <c r="N30" s="124"/>
      <c r="O30" s="17"/>
      <c r="P30" s="17"/>
      <c r="Q30" s="44"/>
      <c r="R30" s="124"/>
      <c r="S30" s="17"/>
      <c r="T30" s="17"/>
      <c r="U30" s="17"/>
      <c r="V30" s="17"/>
      <c r="W30" s="17"/>
      <c r="X30" s="17"/>
      <c r="Y30" s="17"/>
      <c r="Z30" s="17"/>
      <c r="AA30" s="17"/>
      <c r="AB30" s="17"/>
      <c r="AC30" s="17"/>
      <c r="AD30" s="17"/>
      <c r="AE30" s="17"/>
      <c r="AF30" s="17"/>
      <c r="AG30" s="17"/>
      <c r="AH30" s="17"/>
      <c r="AI30" s="17"/>
      <c r="AJ30" s="17"/>
      <c r="AK30" s="1"/>
      <c r="AL30" s="1"/>
      <c r="AM30" s="1"/>
      <c r="AN30" s="1"/>
      <c r="AO30" s="1"/>
      <c r="AP30" s="1"/>
      <c r="AQ30" s="1"/>
      <c r="AR30" s="1"/>
      <c r="AS30" s="1"/>
      <c r="AT30" s="1"/>
      <c r="AU30" s="1"/>
      <c r="AV30" s="1"/>
    </row>
    <row r="31" spans="1:48" s="2" customFormat="1" ht="16.5" hidden="1" customHeight="1" x14ac:dyDescent="0.3">
      <c r="D31" s="17"/>
      <c r="E31" s="46"/>
      <c r="F31" s="124"/>
      <c r="G31" s="17"/>
      <c r="H31" s="17"/>
      <c r="I31" s="17"/>
      <c r="J31" s="124"/>
      <c r="K31" s="17"/>
      <c r="L31" s="17"/>
      <c r="M31" s="17"/>
      <c r="N31" s="124"/>
      <c r="O31" s="17"/>
      <c r="P31" s="17"/>
      <c r="Q31" s="44"/>
      <c r="R31" s="124"/>
      <c r="S31" s="17"/>
      <c r="T31" s="17"/>
      <c r="U31" s="17"/>
      <c r="V31" s="17"/>
      <c r="W31" s="17"/>
      <c r="X31" s="17"/>
      <c r="Y31" s="17"/>
      <c r="Z31" s="17"/>
      <c r="AA31" s="17"/>
      <c r="AB31" s="17"/>
      <c r="AC31" s="17"/>
      <c r="AD31" s="17"/>
      <c r="AE31" s="17"/>
      <c r="AF31" s="17"/>
      <c r="AG31" s="17"/>
      <c r="AH31" s="17"/>
      <c r="AI31" s="17"/>
      <c r="AJ31" s="17"/>
      <c r="AK31" s="1"/>
      <c r="AL31" s="1"/>
      <c r="AM31" s="1"/>
      <c r="AN31" s="1"/>
      <c r="AO31" s="1"/>
      <c r="AP31" s="1"/>
      <c r="AQ31" s="1"/>
      <c r="AR31" s="1"/>
      <c r="AS31" s="1"/>
      <c r="AT31" s="1"/>
      <c r="AU31" s="1"/>
      <c r="AV31" s="1"/>
    </row>
    <row r="32" spans="1:48" s="2" customFormat="1" ht="16.5" hidden="1" customHeight="1" x14ac:dyDescent="0.3">
      <c r="D32" s="17"/>
      <c r="E32" s="46"/>
      <c r="F32" s="124"/>
      <c r="G32" s="17"/>
      <c r="H32" s="17"/>
      <c r="I32" s="17"/>
      <c r="J32" s="124"/>
      <c r="K32" s="17"/>
      <c r="L32" s="17"/>
      <c r="M32" s="17"/>
      <c r="N32" s="124"/>
      <c r="O32" s="17"/>
      <c r="P32" s="17"/>
      <c r="Q32" s="44"/>
      <c r="R32" s="124"/>
      <c r="S32" s="17"/>
      <c r="T32" s="17"/>
      <c r="U32" s="17"/>
      <c r="V32" s="17"/>
      <c r="W32" s="17"/>
      <c r="X32" s="17"/>
      <c r="Y32" s="17"/>
      <c r="Z32" s="17"/>
      <c r="AA32" s="17"/>
      <c r="AB32" s="17"/>
      <c r="AC32" s="17"/>
      <c r="AD32" s="17"/>
      <c r="AE32" s="17"/>
      <c r="AF32" s="17"/>
      <c r="AG32" s="17"/>
      <c r="AH32" s="17"/>
      <c r="AI32" s="17"/>
      <c r="AJ32" s="17"/>
      <c r="AK32" s="1"/>
      <c r="AL32" s="1"/>
      <c r="AM32" s="1"/>
      <c r="AN32" s="1"/>
      <c r="AO32" s="1"/>
      <c r="AP32" s="1"/>
      <c r="AQ32" s="1"/>
      <c r="AR32" s="1"/>
      <c r="AS32" s="1"/>
      <c r="AT32" s="1"/>
      <c r="AU32" s="1"/>
      <c r="AV32" s="1"/>
    </row>
    <row r="33" spans="4:48" s="2" customFormat="1" ht="16.5" hidden="1" customHeight="1" x14ac:dyDescent="0.3">
      <c r="D33" s="17"/>
      <c r="E33" s="46"/>
      <c r="F33" s="124"/>
      <c r="G33" s="17"/>
      <c r="H33" s="17"/>
      <c r="I33" s="17"/>
      <c r="J33" s="124"/>
      <c r="K33" s="17"/>
      <c r="L33" s="17"/>
      <c r="M33" s="17"/>
      <c r="N33" s="124"/>
      <c r="O33" s="17"/>
      <c r="P33" s="17"/>
      <c r="Q33" s="44"/>
      <c r="R33" s="124"/>
      <c r="S33" s="17"/>
      <c r="T33" s="17"/>
      <c r="U33" s="17"/>
      <c r="V33" s="17"/>
      <c r="W33" s="17"/>
      <c r="X33" s="17"/>
      <c r="Y33" s="17"/>
      <c r="Z33" s="17"/>
      <c r="AA33" s="17"/>
      <c r="AB33" s="17"/>
      <c r="AC33" s="17"/>
      <c r="AD33" s="17"/>
      <c r="AE33" s="17"/>
      <c r="AF33" s="17"/>
      <c r="AG33" s="17"/>
      <c r="AH33" s="17"/>
      <c r="AI33" s="17"/>
      <c r="AJ33" s="17"/>
      <c r="AK33" s="1"/>
      <c r="AL33" s="1"/>
      <c r="AM33" s="1"/>
      <c r="AN33" s="1"/>
      <c r="AO33" s="1"/>
      <c r="AP33" s="1"/>
      <c r="AQ33" s="1"/>
      <c r="AR33" s="1"/>
      <c r="AS33" s="1"/>
      <c r="AT33" s="1"/>
      <c r="AU33" s="1"/>
      <c r="AV33" s="1"/>
    </row>
    <row r="34" spans="4:48" s="2" customFormat="1" ht="16.5" hidden="1" customHeight="1" x14ac:dyDescent="0.3">
      <c r="D34" s="17"/>
      <c r="E34" s="46"/>
      <c r="F34" s="124"/>
      <c r="G34" s="17"/>
      <c r="H34" s="17"/>
      <c r="I34" s="17"/>
      <c r="J34" s="124"/>
      <c r="K34" s="17"/>
      <c r="L34" s="17"/>
      <c r="M34" s="17"/>
      <c r="N34" s="124"/>
      <c r="O34" s="17"/>
      <c r="P34" s="17"/>
      <c r="Q34" s="44"/>
      <c r="R34" s="124"/>
      <c r="S34" s="17"/>
      <c r="T34" s="17"/>
      <c r="U34" s="17"/>
      <c r="V34" s="17"/>
      <c r="W34" s="17"/>
      <c r="X34" s="17"/>
      <c r="Y34" s="17"/>
      <c r="Z34" s="17"/>
      <c r="AA34" s="17"/>
      <c r="AB34" s="17"/>
      <c r="AC34" s="17"/>
      <c r="AD34" s="17"/>
      <c r="AE34" s="17"/>
      <c r="AF34" s="17"/>
      <c r="AG34" s="17"/>
      <c r="AH34" s="17"/>
      <c r="AI34" s="17"/>
      <c r="AJ34" s="17"/>
      <c r="AK34" s="1"/>
      <c r="AL34" s="1"/>
      <c r="AM34" s="1"/>
      <c r="AN34" s="1"/>
      <c r="AO34" s="1"/>
      <c r="AP34" s="1"/>
      <c r="AQ34" s="1"/>
      <c r="AR34" s="1"/>
      <c r="AS34" s="1"/>
      <c r="AT34" s="1"/>
      <c r="AU34" s="1"/>
      <c r="AV34" s="1"/>
    </row>
    <row r="35" spans="4:48" s="2" customFormat="1" ht="16.5" hidden="1" customHeight="1" x14ac:dyDescent="0.3">
      <c r="D35" s="17"/>
      <c r="E35" s="46"/>
      <c r="F35" s="124"/>
      <c r="G35" s="17"/>
      <c r="H35" s="17"/>
      <c r="I35" s="17"/>
      <c r="J35" s="124"/>
      <c r="K35" s="17"/>
      <c r="L35" s="17"/>
      <c r="M35" s="17"/>
      <c r="N35" s="124"/>
      <c r="O35" s="17"/>
      <c r="P35" s="17"/>
      <c r="Q35" s="44"/>
      <c r="R35" s="124"/>
      <c r="S35" s="17"/>
      <c r="T35" s="17"/>
      <c r="U35" s="17"/>
      <c r="V35" s="17"/>
      <c r="W35" s="17"/>
      <c r="X35" s="17"/>
      <c r="Y35" s="17"/>
      <c r="Z35" s="17"/>
      <c r="AA35" s="17"/>
      <c r="AB35" s="17"/>
      <c r="AC35" s="17"/>
      <c r="AD35" s="17"/>
      <c r="AE35" s="17"/>
      <c r="AF35" s="17"/>
      <c r="AG35" s="17"/>
      <c r="AH35" s="17"/>
      <c r="AI35" s="17"/>
      <c r="AJ35" s="17"/>
      <c r="AK35" s="1"/>
      <c r="AL35" s="1"/>
      <c r="AM35" s="1"/>
      <c r="AN35" s="1"/>
      <c r="AO35" s="1"/>
      <c r="AP35" s="1"/>
      <c r="AQ35" s="1"/>
      <c r="AR35" s="1"/>
      <c r="AS35" s="1"/>
      <c r="AT35" s="1"/>
      <c r="AU35" s="1"/>
      <c r="AV35" s="1"/>
    </row>
    <row r="36" spans="4:48" s="2" customFormat="1" ht="16.5" hidden="1" customHeight="1" x14ac:dyDescent="0.3">
      <c r="D36" s="17"/>
      <c r="E36" s="46"/>
      <c r="F36" s="17" t="s">
        <v>209</v>
      </c>
      <c r="G36" s="17"/>
      <c r="H36" s="17"/>
      <c r="I36" s="17"/>
      <c r="J36" s="17"/>
      <c r="K36" s="17"/>
      <c r="L36" s="17"/>
      <c r="M36" s="17"/>
      <c r="N36" s="17"/>
      <c r="O36" s="17"/>
      <c r="P36" s="17"/>
      <c r="Q36" s="44"/>
      <c r="R36" s="17"/>
      <c r="S36" s="17"/>
      <c r="T36" s="17"/>
      <c r="U36" s="17"/>
      <c r="V36" s="17"/>
      <c r="W36" s="17"/>
      <c r="X36" s="17"/>
      <c r="Y36" s="17"/>
      <c r="Z36" s="17"/>
      <c r="AA36" s="17"/>
      <c r="AB36" s="17"/>
      <c r="AC36" s="17"/>
      <c r="AD36" s="17"/>
      <c r="AE36" s="17"/>
      <c r="AF36" s="17"/>
      <c r="AG36" s="17"/>
      <c r="AH36" s="17"/>
      <c r="AI36" s="17"/>
      <c r="AJ36" s="17"/>
      <c r="AK36" s="1"/>
      <c r="AL36" s="1"/>
      <c r="AM36" s="1"/>
      <c r="AN36" s="1"/>
      <c r="AO36" s="1"/>
      <c r="AP36" s="1"/>
      <c r="AQ36" s="1"/>
      <c r="AR36" s="1"/>
      <c r="AS36" s="1"/>
      <c r="AT36" s="1"/>
      <c r="AU36" s="1"/>
      <c r="AV36" s="1"/>
    </row>
    <row r="37" spans="4:48" s="2" customFormat="1" ht="16.5" hidden="1" customHeight="1" x14ac:dyDescent="0.3">
      <c r="D37" s="17"/>
      <c r="E37" s="46"/>
      <c r="F37" s="17"/>
      <c r="G37" s="17"/>
      <c r="H37" s="17"/>
      <c r="I37" s="17"/>
      <c r="J37" s="17"/>
      <c r="K37" s="17"/>
      <c r="L37" s="17"/>
      <c r="M37" s="17"/>
      <c r="N37" s="17"/>
      <c r="O37" s="17"/>
      <c r="P37" s="17"/>
      <c r="Q37" s="44"/>
      <c r="R37" s="17"/>
      <c r="S37" s="17"/>
      <c r="T37" s="17"/>
      <c r="U37" s="17"/>
      <c r="V37" s="17"/>
      <c r="W37" s="17"/>
      <c r="X37" s="17"/>
      <c r="Y37" s="17"/>
      <c r="Z37" s="17"/>
      <c r="AA37" s="17"/>
      <c r="AB37" s="17"/>
      <c r="AC37" s="17"/>
      <c r="AD37" s="17"/>
      <c r="AE37" s="17"/>
      <c r="AF37" s="17"/>
      <c r="AG37" s="17"/>
      <c r="AH37" s="17"/>
      <c r="AI37" s="17"/>
      <c r="AJ37" s="17"/>
      <c r="AK37" s="1"/>
      <c r="AL37" s="1"/>
      <c r="AM37" s="1"/>
      <c r="AN37" s="1"/>
      <c r="AO37" s="1"/>
      <c r="AP37" s="1"/>
      <c r="AQ37" s="1"/>
      <c r="AR37" s="1"/>
      <c r="AS37" s="1"/>
      <c r="AT37" s="1"/>
      <c r="AU37" s="1"/>
      <c r="AV37" s="1"/>
    </row>
    <row r="38" spans="4:48" s="2" customFormat="1" ht="16.5" hidden="1" customHeight="1" x14ac:dyDescent="0.3">
      <c r="D38" s="17"/>
      <c r="E38" s="46"/>
      <c r="F38" s="17"/>
      <c r="G38" s="17"/>
      <c r="H38" s="17"/>
      <c r="I38" s="17"/>
      <c r="J38" s="17"/>
      <c r="K38" s="17"/>
      <c r="L38" s="17"/>
      <c r="M38" s="17"/>
      <c r="N38" s="17"/>
      <c r="O38" s="17"/>
      <c r="P38" s="17"/>
      <c r="Q38" s="44"/>
      <c r="R38" s="17"/>
      <c r="S38" s="17"/>
      <c r="T38" s="17"/>
      <c r="U38" s="17"/>
      <c r="V38" s="17"/>
      <c r="W38" s="17"/>
      <c r="X38" s="17"/>
      <c r="Y38" s="17"/>
      <c r="Z38" s="17"/>
      <c r="AA38" s="17"/>
      <c r="AB38" s="17"/>
      <c r="AC38" s="17"/>
      <c r="AD38" s="17"/>
      <c r="AE38" s="17"/>
      <c r="AF38" s="17"/>
      <c r="AG38" s="17"/>
      <c r="AH38" s="17"/>
      <c r="AI38" s="17"/>
      <c r="AJ38" s="17"/>
      <c r="AK38" s="1"/>
      <c r="AL38" s="1"/>
      <c r="AM38" s="1"/>
      <c r="AN38" s="1"/>
      <c r="AO38" s="1"/>
      <c r="AP38" s="1"/>
      <c r="AQ38" s="1"/>
      <c r="AR38" s="1"/>
      <c r="AS38" s="1"/>
      <c r="AT38" s="1"/>
      <c r="AU38" s="1"/>
      <c r="AV38" s="1"/>
    </row>
    <row r="39" spans="4:48" s="2" customFormat="1" ht="16.5" hidden="1" customHeight="1" x14ac:dyDescent="0.3">
      <c r="D39" s="17"/>
      <c r="E39" s="46"/>
      <c r="F39" s="17"/>
      <c r="G39" s="17"/>
      <c r="H39" s="17"/>
      <c r="I39" s="17"/>
      <c r="J39" s="17"/>
      <c r="K39" s="17"/>
      <c r="L39" s="17"/>
      <c r="M39" s="17"/>
      <c r="N39" s="17"/>
      <c r="O39" s="17"/>
      <c r="P39" s="17"/>
      <c r="Q39" s="44"/>
      <c r="R39" s="17"/>
      <c r="S39" s="17"/>
      <c r="T39" s="17"/>
      <c r="U39" s="17"/>
      <c r="V39" s="17"/>
      <c r="W39" s="17"/>
      <c r="X39" s="17"/>
      <c r="Y39" s="17"/>
      <c r="Z39" s="17"/>
      <c r="AA39" s="17"/>
      <c r="AB39" s="17"/>
      <c r="AC39" s="17"/>
      <c r="AD39" s="17"/>
      <c r="AE39" s="17"/>
      <c r="AF39" s="17"/>
      <c r="AG39" s="17"/>
      <c r="AH39" s="17"/>
      <c r="AI39" s="17"/>
      <c r="AJ39" s="17"/>
      <c r="AK39" s="1"/>
      <c r="AL39" s="1"/>
      <c r="AM39" s="1"/>
      <c r="AN39" s="1"/>
      <c r="AO39" s="1"/>
      <c r="AP39" s="1"/>
      <c r="AQ39" s="1"/>
      <c r="AR39" s="1"/>
      <c r="AS39" s="1"/>
      <c r="AT39" s="1"/>
      <c r="AU39" s="1"/>
      <c r="AV39" s="1"/>
    </row>
    <row r="40" spans="4:48" s="2" customFormat="1" ht="16.5" hidden="1" customHeight="1" x14ac:dyDescent="0.3">
      <c r="D40" s="17"/>
      <c r="E40" s="46"/>
      <c r="F40" s="17"/>
      <c r="G40" s="17"/>
      <c r="H40" s="17"/>
      <c r="I40" s="17"/>
      <c r="J40" s="17"/>
      <c r="K40" s="17"/>
      <c r="L40" s="17"/>
      <c r="M40" s="17"/>
      <c r="N40" s="17"/>
      <c r="O40" s="17"/>
      <c r="P40" s="17"/>
      <c r="Q40" s="44"/>
      <c r="R40" s="17"/>
      <c r="S40" s="17"/>
      <c r="T40" s="17"/>
      <c r="U40" s="17"/>
      <c r="V40" s="17"/>
      <c r="W40" s="17"/>
      <c r="X40" s="17"/>
      <c r="Y40" s="17"/>
      <c r="Z40" s="17"/>
      <c r="AA40" s="17"/>
      <c r="AB40" s="17"/>
      <c r="AC40" s="17"/>
      <c r="AD40" s="17"/>
      <c r="AE40" s="17"/>
      <c r="AF40" s="17"/>
      <c r="AG40" s="17"/>
      <c r="AH40" s="17"/>
      <c r="AI40" s="17"/>
      <c r="AJ40" s="17"/>
      <c r="AK40" s="1"/>
      <c r="AL40" s="1"/>
      <c r="AM40" s="1"/>
      <c r="AN40" s="1"/>
      <c r="AO40" s="1"/>
      <c r="AP40" s="1"/>
      <c r="AQ40" s="1"/>
      <c r="AR40" s="1"/>
      <c r="AS40" s="1"/>
      <c r="AT40" s="1"/>
      <c r="AU40" s="1"/>
      <c r="AV40" s="1"/>
    </row>
    <row r="41" spans="4:48" s="2" customFormat="1" ht="16.5" customHeight="1" x14ac:dyDescent="0.3">
      <c r="D41" s="17"/>
      <c r="E41" s="46"/>
      <c r="F41" s="17"/>
      <c r="G41" s="17"/>
      <c r="H41" s="17"/>
      <c r="I41" s="17"/>
      <c r="J41" s="17"/>
      <c r="K41" s="17"/>
      <c r="L41" s="17"/>
      <c r="M41" s="17"/>
      <c r="N41" s="17"/>
      <c r="O41" s="17"/>
      <c r="P41" s="17"/>
      <c r="Q41" s="44"/>
      <c r="R41" s="17"/>
      <c r="S41" s="17"/>
      <c r="T41" s="17"/>
      <c r="U41" s="17"/>
      <c r="V41" s="17"/>
      <c r="W41" s="17"/>
      <c r="X41" s="17"/>
      <c r="Y41" s="17"/>
      <c r="Z41" s="17"/>
      <c r="AA41" s="17"/>
      <c r="AB41" s="17"/>
      <c r="AC41" s="17"/>
      <c r="AD41" s="17"/>
      <c r="AE41" s="17"/>
      <c r="AF41" s="17"/>
      <c r="AG41" s="17"/>
      <c r="AH41" s="17"/>
      <c r="AI41" s="17"/>
      <c r="AJ41" s="17"/>
      <c r="AK41" s="1"/>
      <c r="AL41" s="1"/>
      <c r="AM41" s="1"/>
      <c r="AN41" s="1"/>
      <c r="AO41" s="1"/>
      <c r="AP41" s="1"/>
      <c r="AQ41" s="1"/>
      <c r="AR41" s="1"/>
      <c r="AS41" s="1"/>
      <c r="AT41" s="1"/>
      <c r="AU41" s="1"/>
      <c r="AV41" s="1"/>
    </row>
    <row r="42" spans="4:48" s="2" customFormat="1" ht="16.5" customHeight="1" x14ac:dyDescent="0.3">
      <c r="D42" s="17"/>
      <c r="E42" s="46"/>
      <c r="F42" s="17"/>
      <c r="G42" s="17"/>
      <c r="H42" s="17"/>
      <c r="I42" s="17"/>
      <c r="J42" s="17"/>
      <c r="K42" s="17"/>
      <c r="L42" s="17"/>
      <c r="M42" s="17"/>
      <c r="N42" s="17"/>
      <c r="O42" s="17"/>
      <c r="P42" s="17"/>
      <c r="Q42" s="44"/>
      <c r="R42" s="17"/>
      <c r="S42" s="17"/>
      <c r="T42" s="17"/>
      <c r="U42" s="17"/>
      <c r="V42" s="17"/>
      <c r="W42" s="17"/>
      <c r="X42" s="17"/>
      <c r="Y42" s="17"/>
      <c r="Z42" s="17"/>
      <c r="AA42" s="17"/>
      <c r="AB42" s="17"/>
      <c r="AC42" s="17"/>
      <c r="AD42" s="17"/>
      <c r="AE42" s="17"/>
      <c r="AF42" s="17"/>
      <c r="AG42" s="17"/>
      <c r="AH42" s="17"/>
      <c r="AI42" s="17"/>
      <c r="AJ42" s="17"/>
      <c r="AK42" s="1"/>
      <c r="AL42" s="1"/>
      <c r="AM42" s="1"/>
      <c r="AN42" s="1"/>
      <c r="AO42" s="1"/>
      <c r="AP42" s="1"/>
      <c r="AQ42" s="1"/>
      <c r="AR42" s="1"/>
      <c r="AS42" s="1"/>
      <c r="AT42" s="1"/>
      <c r="AU42" s="1"/>
      <c r="AV42" s="1"/>
    </row>
    <row r="43" spans="4:48" s="2" customFormat="1" ht="16.5" customHeight="1" x14ac:dyDescent="0.3">
      <c r="D43" s="17"/>
      <c r="E43" s="46"/>
      <c r="F43" s="17"/>
      <c r="G43" s="17"/>
      <c r="H43" s="17"/>
      <c r="I43" s="17"/>
      <c r="J43" s="17"/>
      <c r="K43" s="17"/>
      <c r="L43" s="17"/>
      <c r="M43" s="17"/>
      <c r="N43" s="17"/>
      <c r="O43" s="17"/>
      <c r="P43" s="17"/>
      <c r="Q43" s="44"/>
      <c r="R43" s="17"/>
      <c r="S43" s="17"/>
      <c r="T43" s="17"/>
      <c r="U43" s="17"/>
      <c r="V43" s="17"/>
      <c r="W43" s="17"/>
      <c r="X43" s="17"/>
      <c r="Y43" s="17"/>
      <c r="Z43" s="17"/>
      <c r="AA43" s="17"/>
      <c r="AB43" s="17"/>
      <c r="AC43" s="17"/>
      <c r="AD43" s="17"/>
      <c r="AE43" s="17"/>
      <c r="AF43" s="17"/>
      <c r="AG43" s="17"/>
      <c r="AH43" s="17"/>
      <c r="AI43" s="17"/>
      <c r="AJ43" s="17"/>
      <c r="AK43" s="1"/>
      <c r="AL43" s="1"/>
      <c r="AM43" s="1"/>
      <c r="AN43" s="1"/>
      <c r="AO43" s="1"/>
      <c r="AP43" s="1"/>
      <c r="AQ43" s="1"/>
      <c r="AR43" s="1"/>
      <c r="AS43" s="1"/>
      <c r="AT43" s="1"/>
      <c r="AU43" s="1"/>
      <c r="AV43" s="1"/>
    </row>
    <row r="46" spans="4:48" s="2" customFormat="1" ht="0" hidden="1" customHeight="1" x14ac:dyDescent="0.3">
      <c r="D46" s="17"/>
      <c r="E46" s="46"/>
      <c r="F46" s="17"/>
      <c r="G46" s="17"/>
      <c r="H46" s="17"/>
      <c r="I46" s="17"/>
      <c r="J46" s="17"/>
      <c r="K46" s="17"/>
      <c r="L46" s="17"/>
      <c r="M46" s="17"/>
      <c r="N46" s="17"/>
      <c r="O46" s="17"/>
      <c r="P46" s="17"/>
      <c r="Q46" s="44"/>
      <c r="R46" s="17"/>
      <c r="S46" s="17"/>
      <c r="T46" s="17"/>
      <c r="U46" s="17"/>
      <c r="V46" s="17"/>
      <c r="W46" s="17"/>
      <c r="X46" s="17"/>
      <c r="Y46" s="17"/>
      <c r="Z46" s="17"/>
      <c r="AA46" s="17"/>
      <c r="AB46" s="17"/>
      <c r="AC46" s="17"/>
      <c r="AD46" s="17"/>
      <c r="AE46" s="17"/>
      <c r="AF46" s="17"/>
      <c r="AG46" s="17"/>
      <c r="AH46" s="17"/>
      <c r="AI46" s="17"/>
      <c r="AJ46" s="17"/>
      <c r="AK46" s="1"/>
      <c r="AL46" s="1"/>
      <c r="AM46" s="1"/>
      <c r="AN46" s="1"/>
      <c r="AO46" s="1"/>
      <c r="AP46" s="1"/>
      <c r="AQ46" s="1"/>
      <c r="AR46" s="1"/>
      <c r="AS46" s="1"/>
      <c r="AT46" s="1"/>
      <c r="AU46" s="1"/>
      <c r="AV46" s="1"/>
    </row>
    <row r="47" spans="4:48" s="2" customFormat="1" ht="0" hidden="1" customHeight="1" x14ac:dyDescent="0.3">
      <c r="D47" s="17"/>
      <c r="E47" s="46"/>
      <c r="F47" s="17"/>
      <c r="G47" s="17"/>
      <c r="H47" s="17"/>
      <c r="I47" s="17"/>
      <c r="J47" s="17"/>
      <c r="K47" s="17"/>
      <c r="L47" s="17"/>
      <c r="M47" s="17"/>
      <c r="N47" s="17"/>
      <c r="O47" s="17"/>
      <c r="P47" s="17"/>
      <c r="Q47" s="44"/>
      <c r="R47" s="17"/>
      <c r="S47" s="17"/>
      <c r="T47" s="17"/>
      <c r="U47" s="17"/>
      <c r="V47" s="17"/>
      <c r="W47" s="17"/>
      <c r="X47" s="17"/>
      <c r="Y47" s="17"/>
      <c r="Z47" s="17"/>
      <c r="AA47" s="17"/>
      <c r="AB47" s="17"/>
      <c r="AC47" s="17"/>
      <c r="AD47" s="17"/>
      <c r="AE47" s="17"/>
      <c r="AF47" s="17"/>
      <c r="AG47" s="17"/>
      <c r="AH47" s="17"/>
      <c r="AI47" s="17"/>
      <c r="AJ47" s="17"/>
      <c r="AK47" s="1"/>
      <c r="AL47" s="1"/>
      <c r="AM47" s="1"/>
      <c r="AN47" s="1"/>
      <c r="AO47" s="1"/>
      <c r="AP47" s="1"/>
      <c r="AQ47" s="1"/>
      <c r="AR47" s="1"/>
      <c r="AS47" s="1"/>
      <c r="AT47" s="1"/>
      <c r="AU47" s="1"/>
      <c r="AV47" s="1"/>
    </row>
    <row r="48" spans="4:48" s="2" customFormat="1" ht="0" hidden="1" customHeight="1" x14ac:dyDescent="0.3">
      <c r="D48" s="17"/>
      <c r="E48" s="46"/>
      <c r="F48" s="17"/>
      <c r="G48" s="17"/>
      <c r="H48" s="17"/>
      <c r="I48" s="17"/>
      <c r="J48" s="17"/>
      <c r="K48" s="17"/>
      <c r="L48" s="17"/>
      <c r="M48" s="17"/>
      <c r="N48" s="17"/>
      <c r="O48" s="17"/>
      <c r="P48" s="17"/>
      <c r="Q48" s="44"/>
      <c r="R48" s="17"/>
      <c r="S48" s="17"/>
      <c r="T48" s="17"/>
      <c r="U48" s="17"/>
      <c r="V48" s="17"/>
      <c r="W48" s="17"/>
      <c r="X48" s="17"/>
      <c r="Y48" s="17"/>
      <c r="Z48" s="17"/>
      <c r="AA48" s="17"/>
      <c r="AB48" s="17"/>
      <c r="AC48" s="17"/>
      <c r="AD48" s="17"/>
      <c r="AE48" s="17"/>
      <c r="AF48" s="17"/>
      <c r="AG48" s="17"/>
      <c r="AH48" s="17"/>
      <c r="AI48" s="17"/>
      <c r="AJ48" s="17"/>
      <c r="AK48" s="1"/>
      <c r="AL48" s="1"/>
      <c r="AM48" s="1"/>
      <c r="AN48" s="1"/>
      <c r="AO48" s="1"/>
      <c r="AP48" s="1"/>
      <c r="AQ48" s="1"/>
      <c r="AR48" s="1"/>
      <c r="AS48" s="1"/>
      <c r="AT48" s="1"/>
      <c r="AU48" s="1"/>
      <c r="AV48" s="1"/>
    </row>
    <row r="49" spans="4:48" s="2" customFormat="1" ht="0" hidden="1" customHeight="1" x14ac:dyDescent="0.3">
      <c r="D49" s="17"/>
      <c r="E49" s="46"/>
      <c r="F49" s="17"/>
      <c r="G49" s="17"/>
      <c r="H49" s="17"/>
      <c r="I49" s="17"/>
      <c r="J49" s="17"/>
      <c r="K49" s="17"/>
      <c r="L49" s="17"/>
      <c r="M49" s="17"/>
      <c r="N49" s="17"/>
      <c r="O49" s="17"/>
      <c r="P49" s="17"/>
      <c r="Q49" s="44"/>
      <c r="R49" s="17"/>
      <c r="S49" s="17"/>
      <c r="T49" s="17"/>
      <c r="U49" s="17"/>
      <c r="V49" s="17"/>
      <c r="W49" s="17"/>
      <c r="X49" s="17"/>
      <c r="Y49" s="17"/>
      <c r="Z49" s="17"/>
      <c r="AA49" s="17"/>
      <c r="AB49" s="17"/>
      <c r="AC49" s="17"/>
      <c r="AD49" s="17"/>
      <c r="AE49" s="17"/>
      <c r="AF49" s="17"/>
      <c r="AG49" s="17"/>
      <c r="AH49" s="17"/>
      <c r="AI49" s="17"/>
      <c r="AJ49" s="17"/>
      <c r="AK49" s="1"/>
      <c r="AL49" s="1"/>
      <c r="AM49" s="1"/>
      <c r="AN49" s="1"/>
      <c r="AO49" s="1"/>
      <c r="AP49" s="1"/>
      <c r="AQ49" s="1"/>
      <c r="AR49" s="1"/>
      <c r="AS49" s="1"/>
      <c r="AT49" s="1"/>
      <c r="AU49" s="1"/>
      <c r="AV49" s="1"/>
    </row>
    <row r="50" spans="4:48" s="2" customFormat="1" ht="0" hidden="1" customHeight="1" x14ac:dyDescent="0.3">
      <c r="D50" s="17"/>
      <c r="E50" s="46"/>
      <c r="F50" s="17"/>
      <c r="G50" s="17"/>
      <c r="H50" s="17"/>
      <c r="I50" s="17"/>
      <c r="J50" s="17"/>
      <c r="K50" s="17"/>
      <c r="L50" s="17"/>
      <c r="M50" s="17"/>
      <c r="N50" s="17"/>
      <c r="O50" s="17"/>
      <c r="P50" s="17"/>
      <c r="Q50" s="44"/>
      <c r="R50" s="17"/>
      <c r="S50" s="17"/>
      <c r="T50" s="17"/>
      <c r="U50" s="17"/>
      <c r="V50" s="17"/>
      <c r="W50" s="17"/>
      <c r="X50" s="17"/>
      <c r="Y50" s="17"/>
      <c r="Z50" s="17"/>
      <c r="AA50" s="17"/>
      <c r="AB50" s="17"/>
      <c r="AC50" s="17"/>
      <c r="AD50" s="17"/>
      <c r="AE50" s="17"/>
      <c r="AF50" s="17"/>
      <c r="AG50" s="17"/>
      <c r="AH50" s="17"/>
      <c r="AI50" s="17"/>
      <c r="AJ50" s="17"/>
      <c r="AK50" s="1"/>
      <c r="AL50" s="1"/>
      <c r="AM50" s="1"/>
      <c r="AN50" s="1"/>
      <c r="AO50" s="1"/>
      <c r="AP50" s="1"/>
      <c r="AQ50" s="1"/>
      <c r="AR50" s="1"/>
      <c r="AS50" s="1"/>
      <c r="AT50" s="1"/>
      <c r="AU50" s="1"/>
      <c r="AV50" s="1"/>
    </row>
    <row r="51" spans="4:48" s="2" customFormat="1" ht="0" hidden="1" customHeight="1" x14ac:dyDescent="0.3">
      <c r="D51" s="17"/>
      <c r="E51" s="46"/>
      <c r="F51" s="17"/>
      <c r="G51" s="17"/>
      <c r="H51" s="17"/>
      <c r="I51" s="17"/>
      <c r="J51" s="17"/>
      <c r="K51" s="17"/>
      <c r="L51" s="17"/>
      <c r="M51" s="17"/>
      <c r="N51" s="17"/>
      <c r="O51" s="17"/>
      <c r="P51" s="17"/>
      <c r="Q51" s="44"/>
      <c r="R51" s="17"/>
      <c r="S51" s="17"/>
      <c r="T51" s="17"/>
      <c r="U51" s="17"/>
      <c r="V51" s="17"/>
      <c r="W51" s="17"/>
      <c r="X51" s="17"/>
      <c r="Y51" s="17"/>
      <c r="Z51" s="17"/>
      <c r="AA51" s="17"/>
      <c r="AB51" s="17"/>
      <c r="AC51" s="17"/>
      <c r="AD51" s="17"/>
      <c r="AE51" s="17"/>
      <c r="AF51" s="17"/>
      <c r="AG51" s="17"/>
      <c r="AH51" s="17"/>
      <c r="AI51" s="17"/>
      <c r="AJ51" s="17"/>
      <c r="AK51" s="1"/>
      <c r="AL51" s="1"/>
      <c r="AM51" s="1"/>
      <c r="AN51" s="1"/>
      <c r="AO51" s="1"/>
      <c r="AP51" s="1"/>
      <c r="AQ51" s="1"/>
      <c r="AR51" s="1"/>
      <c r="AS51" s="1"/>
      <c r="AT51" s="1"/>
      <c r="AU51" s="1"/>
      <c r="AV51" s="1"/>
    </row>
    <row r="52" spans="4:48" s="2" customFormat="1" ht="0" hidden="1" customHeight="1" x14ac:dyDescent="0.3">
      <c r="D52" s="17"/>
      <c r="E52" s="46"/>
      <c r="F52" s="17"/>
      <c r="G52" s="17"/>
      <c r="H52" s="17"/>
      <c r="I52" s="17"/>
      <c r="J52" s="17"/>
      <c r="K52" s="17"/>
      <c r="L52" s="17"/>
      <c r="M52" s="17"/>
      <c r="N52" s="17"/>
      <c r="O52" s="17"/>
      <c r="P52" s="17"/>
      <c r="Q52" s="44"/>
      <c r="R52" s="17"/>
      <c r="S52" s="17"/>
      <c r="T52" s="17"/>
      <c r="U52" s="17"/>
      <c r="V52" s="17"/>
      <c r="W52" s="17"/>
      <c r="X52" s="17"/>
      <c r="Y52" s="17"/>
      <c r="Z52" s="17"/>
      <c r="AA52" s="17"/>
      <c r="AB52" s="17"/>
      <c r="AC52" s="17"/>
      <c r="AD52" s="17"/>
      <c r="AE52" s="17"/>
      <c r="AF52" s="17"/>
      <c r="AG52" s="17"/>
      <c r="AH52" s="17"/>
      <c r="AI52" s="17"/>
      <c r="AJ52" s="17"/>
      <c r="AK52" s="1"/>
      <c r="AL52" s="1"/>
      <c r="AM52" s="1"/>
      <c r="AN52" s="1"/>
      <c r="AO52" s="1"/>
      <c r="AP52" s="1"/>
      <c r="AQ52" s="1"/>
      <c r="AR52" s="1"/>
      <c r="AS52" s="1"/>
      <c r="AT52" s="1"/>
      <c r="AU52" s="1"/>
      <c r="AV52" s="1"/>
    </row>
    <row r="53" spans="4:48" s="2" customFormat="1" ht="0" hidden="1" customHeight="1" x14ac:dyDescent="0.3">
      <c r="D53" s="17"/>
      <c r="E53" s="46"/>
      <c r="F53" s="17"/>
      <c r="G53" s="17"/>
      <c r="H53" s="17"/>
      <c r="I53" s="17"/>
      <c r="J53" s="17"/>
      <c r="K53" s="17"/>
      <c r="L53" s="17"/>
      <c r="M53" s="17"/>
      <c r="N53" s="17"/>
      <c r="O53" s="17"/>
      <c r="P53" s="17"/>
      <c r="Q53" s="44"/>
      <c r="R53" s="17"/>
      <c r="S53" s="17"/>
      <c r="T53" s="17"/>
      <c r="U53" s="17"/>
      <c r="V53" s="17"/>
      <c r="W53" s="17"/>
      <c r="X53" s="17"/>
      <c r="Y53" s="17"/>
      <c r="Z53" s="17"/>
      <c r="AA53" s="17"/>
      <c r="AB53" s="17"/>
      <c r="AC53" s="17"/>
      <c r="AD53" s="17"/>
      <c r="AE53" s="17"/>
      <c r="AF53" s="17"/>
      <c r="AG53" s="17"/>
      <c r="AH53" s="17"/>
      <c r="AI53" s="17"/>
      <c r="AJ53" s="17"/>
      <c r="AK53" s="1"/>
      <c r="AL53" s="1"/>
      <c r="AM53" s="1"/>
      <c r="AN53" s="1"/>
      <c r="AO53" s="1"/>
      <c r="AP53" s="1"/>
      <c r="AQ53" s="1"/>
      <c r="AR53" s="1"/>
      <c r="AS53" s="1"/>
      <c r="AT53" s="1"/>
      <c r="AU53" s="1"/>
      <c r="AV53" s="1"/>
    </row>
    <row r="54" spans="4:48" s="2" customFormat="1" ht="0" hidden="1" customHeight="1" x14ac:dyDescent="0.3">
      <c r="D54" s="17"/>
      <c r="E54" s="46"/>
      <c r="F54" s="17"/>
      <c r="G54" s="17"/>
      <c r="H54" s="17"/>
      <c r="I54" s="17"/>
      <c r="J54" s="17"/>
      <c r="K54" s="17"/>
      <c r="L54" s="17"/>
      <c r="M54" s="17"/>
      <c r="N54" s="17"/>
      <c r="O54" s="17"/>
      <c r="P54" s="17"/>
      <c r="Q54" s="44"/>
      <c r="R54" s="17"/>
      <c r="S54" s="17"/>
      <c r="T54" s="17"/>
      <c r="U54" s="17"/>
      <c r="V54" s="17"/>
      <c r="W54" s="17"/>
      <c r="X54" s="17"/>
      <c r="Y54" s="17"/>
      <c r="Z54" s="17"/>
      <c r="AA54" s="17"/>
      <c r="AB54" s="17"/>
      <c r="AC54" s="17"/>
      <c r="AD54" s="17"/>
      <c r="AE54" s="17"/>
      <c r="AF54" s="17"/>
      <c r="AG54" s="17"/>
      <c r="AH54" s="17"/>
      <c r="AI54" s="17"/>
      <c r="AJ54" s="17"/>
      <c r="AK54" s="1"/>
      <c r="AL54" s="1"/>
      <c r="AM54" s="1"/>
      <c r="AN54" s="1"/>
      <c r="AO54" s="1"/>
      <c r="AP54" s="1"/>
      <c r="AQ54" s="1"/>
      <c r="AR54" s="1"/>
      <c r="AS54" s="1"/>
      <c r="AT54" s="1"/>
      <c r="AU54" s="1"/>
      <c r="AV54" s="1"/>
    </row>
    <row r="55" spans="4:48" s="2" customFormat="1" ht="0" hidden="1" customHeight="1" x14ac:dyDescent="0.3">
      <c r="D55" s="17"/>
      <c r="E55" s="46"/>
      <c r="F55" s="17"/>
      <c r="G55" s="17"/>
      <c r="H55" s="17"/>
      <c r="I55" s="17"/>
      <c r="J55" s="17"/>
      <c r="K55" s="17"/>
      <c r="L55" s="17"/>
      <c r="M55" s="17"/>
      <c r="N55" s="17"/>
      <c r="O55" s="17"/>
      <c r="P55" s="17"/>
      <c r="Q55" s="44"/>
      <c r="R55" s="17"/>
      <c r="S55" s="17"/>
      <c r="T55" s="17"/>
      <c r="U55" s="17"/>
      <c r="V55" s="17"/>
      <c r="W55" s="17"/>
      <c r="X55" s="17"/>
      <c r="Y55" s="17"/>
      <c r="Z55" s="17"/>
      <c r="AA55" s="17"/>
      <c r="AB55" s="17"/>
      <c r="AC55" s="17"/>
      <c r="AD55" s="17"/>
      <c r="AE55" s="17"/>
      <c r="AF55" s="17"/>
      <c r="AG55" s="17"/>
      <c r="AH55" s="17"/>
      <c r="AI55" s="17"/>
      <c r="AJ55" s="17"/>
      <c r="AK55" s="1"/>
      <c r="AL55" s="1"/>
      <c r="AM55" s="1"/>
      <c r="AN55" s="1"/>
      <c r="AO55" s="1"/>
      <c r="AP55" s="1"/>
      <c r="AQ55" s="1"/>
      <c r="AR55" s="1"/>
      <c r="AS55" s="1"/>
      <c r="AT55" s="1"/>
      <c r="AU55" s="1"/>
      <c r="AV55" s="1"/>
    </row>
    <row r="56" spans="4:48" s="2" customFormat="1" ht="0" hidden="1" customHeight="1" x14ac:dyDescent="0.3">
      <c r="D56" s="17"/>
      <c r="E56" s="46"/>
      <c r="F56" s="17"/>
      <c r="G56" s="17"/>
      <c r="H56" s="17"/>
      <c r="I56" s="17"/>
      <c r="J56" s="17"/>
      <c r="K56" s="17"/>
      <c r="L56" s="17"/>
      <c r="M56" s="17"/>
      <c r="N56" s="17"/>
      <c r="O56" s="17"/>
      <c r="P56" s="17"/>
      <c r="Q56" s="44"/>
      <c r="R56" s="17"/>
      <c r="S56" s="17"/>
      <c r="T56" s="17"/>
      <c r="U56" s="17"/>
      <c r="V56" s="17"/>
      <c r="W56" s="17"/>
      <c r="X56" s="17"/>
      <c r="Y56" s="17"/>
      <c r="Z56" s="17"/>
      <c r="AA56" s="17"/>
      <c r="AB56" s="17"/>
      <c r="AC56" s="17"/>
      <c r="AD56" s="17"/>
      <c r="AE56" s="17"/>
      <c r="AF56" s="17"/>
      <c r="AG56" s="17"/>
      <c r="AH56" s="17"/>
      <c r="AI56" s="17"/>
      <c r="AJ56" s="17"/>
      <c r="AK56" s="1"/>
      <c r="AL56" s="1"/>
      <c r="AM56" s="1"/>
      <c r="AN56" s="1"/>
      <c r="AO56" s="1"/>
      <c r="AP56" s="1"/>
      <c r="AQ56" s="1"/>
      <c r="AR56" s="1"/>
      <c r="AS56" s="1"/>
      <c r="AT56" s="1"/>
      <c r="AU56" s="1"/>
      <c r="AV56" s="1"/>
    </row>
    <row r="57" spans="4:48" s="2" customFormat="1" ht="0" hidden="1" customHeight="1" x14ac:dyDescent="0.3">
      <c r="D57" s="17"/>
      <c r="E57" s="46"/>
      <c r="F57" s="17"/>
      <c r="G57" s="17"/>
      <c r="H57" s="17"/>
      <c r="I57" s="17"/>
      <c r="J57" s="17"/>
      <c r="K57" s="17"/>
      <c r="L57" s="17"/>
      <c r="M57" s="17"/>
      <c r="N57" s="17"/>
      <c r="O57" s="17"/>
      <c r="P57" s="17"/>
      <c r="Q57" s="44"/>
      <c r="R57" s="17"/>
      <c r="S57" s="17"/>
      <c r="T57" s="17"/>
      <c r="U57" s="17"/>
      <c r="V57" s="17"/>
      <c r="W57" s="17"/>
      <c r="X57" s="17"/>
      <c r="Y57" s="17"/>
      <c r="Z57" s="17"/>
      <c r="AA57" s="17"/>
      <c r="AB57" s="17"/>
      <c r="AC57" s="17"/>
      <c r="AD57" s="17"/>
      <c r="AE57" s="17"/>
      <c r="AF57" s="17"/>
      <c r="AG57" s="17"/>
      <c r="AH57" s="17"/>
      <c r="AI57" s="17"/>
      <c r="AJ57" s="17"/>
      <c r="AK57" s="1"/>
      <c r="AL57" s="1"/>
      <c r="AM57" s="1"/>
      <c r="AN57" s="1"/>
      <c r="AO57" s="1"/>
      <c r="AP57" s="1"/>
      <c r="AQ57" s="1"/>
      <c r="AR57" s="1"/>
      <c r="AS57" s="1"/>
      <c r="AT57" s="1"/>
      <c r="AU57" s="1"/>
      <c r="AV57" s="1"/>
    </row>
    <row r="58" spans="4:48" s="2" customFormat="1" ht="0" hidden="1" customHeight="1" x14ac:dyDescent="0.3">
      <c r="D58" s="17"/>
      <c r="E58" s="46"/>
      <c r="F58" s="17"/>
      <c r="G58" s="17"/>
      <c r="H58" s="17"/>
      <c r="I58" s="17"/>
      <c r="J58" s="17"/>
      <c r="K58" s="17"/>
      <c r="L58" s="17"/>
      <c r="M58" s="17"/>
      <c r="N58" s="17"/>
      <c r="O58" s="17"/>
      <c r="P58" s="17"/>
      <c r="Q58" s="44"/>
      <c r="R58" s="17"/>
      <c r="S58" s="17"/>
      <c r="T58" s="17"/>
      <c r="U58" s="17"/>
      <c r="V58" s="17"/>
      <c r="W58" s="17"/>
      <c r="X58" s="17"/>
      <c r="Y58" s="17"/>
      <c r="Z58" s="17"/>
      <c r="AA58" s="17"/>
      <c r="AB58" s="17"/>
      <c r="AC58" s="17"/>
      <c r="AD58" s="17"/>
      <c r="AE58" s="17"/>
      <c r="AF58" s="17"/>
      <c r="AG58" s="17"/>
      <c r="AH58" s="17"/>
      <c r="AI58" s="17"/>
      <c r="AJ58" s="17"/>
      <c r="AK58" s="1"/>
      <c r="AL58" s="1"/>
      <c r="AM58" s="1"/>
      <c r="AN58" s="1"/>
      <c r="AO58" s="1"/>
      <c r="AP58" s="1"/>
      <c r="AQ58" s="1"/>
      <c r="AR58" s="1"/>
      <c r="AS58" s="1"/>
      <c r="AT58" s="1"/>
      <c r="AU58" s="1"/>
      <c r="AV58" s="1"/>
    </row>
    <row r="59" spans="4:48" s="2" customFormat="1" ht="0" hidden="1" customHeight="1" x14ac:dyDescent="0.3">
      <c r="D59" s="17"/>
      <c r="E59" s="46"/>
      <c r="F59" s="17"/>
      <c r="G59" s="17"/>
      <c r="H59" s="17"/>
      <c r="I59" s="17"/>
      <c r="J59" s="17"/>
      <c r="K59" s="17"/>
      <c r="L59" s="17"/>
      <c r="M59" s="17"/>
      <c r="N59" s="17"/>
      <c r="O59" s="17"/>
      <c r="P59" s="17"/>
      <c r="Q59" s="44"/>
      <c r="R59" s="17"/>
      <c r="S59" s="17"/>
      <c r="T59" s="17"/>
      <c r="U59" s="17"/>
      <c r="V59" s="17"/>
      <c r="W59" s="17"/>
      <c r="X59" s="17"/>
      <c r="Y59" s="17"/>
      <c r="Z59" s="17"/>
      <c r="AA59" s="17"/>
      <c r="AB59" s="17"/>
      <c r="AC59" s="17"/>
      <c r="AD59" s="17"/>
      <c r="AE59" s="17"/>
      <c r="AF59" s="17"/>
      <c r="AG59" s="17"/>
      <c r="AH59" s="17"/>
      <c r="AI59" s="17"/>
      <c r="AJ59" s="17"/>
      <c r="AK59" s="1"/>
      <c r="AL59" s="1"/>
      <c r="AM59" s="1"/>
      <c r="AN59" s="1"/>
      <c r="AO59" s="1"/>
      <c r="AP59" s="1"/>
      <c r="AQ59" s="1"/>
      <c r="AR59" s="1"/>
      <c r="AS59" s="1"/>
      <c r="AT59" s="1"/>
      <c r="AU59" s="1"/>
      <c r="AV59" s="1"/>
    </row>
    <row r="60" spans="4:48" s="2" customFormat="1" ht="0" hidden="1" customHeight="1" x14ac:dyDescent="0.3">
      <c r="D60" s="17"/>
      <c r="E60" s="46"/>
      <c r="F60" s="17"/>
      <c r="G60" s="17"/>
      <c r="H60" s="17"/>
      <c r="I60" s="17"/>
      <c r="J60" s="17"/>
      <c r="K60" s="17"/>
      <c r="L60" s="17"/>
      <c r="M60" s="17"/>
      <c r="N60" s="17"/>
      <c r="O60" s="17"/>
      <c r="P60" s="17"/>
      <c r="Q60" s="44"/>
      <c r="R60" s="17"/>
      <c r="S60" s="17"/>
      <c r="T60" s="17"/>
      <c r="U60" s="17"/>
      <c r="V60" s="17"/>
      <c r="W60" s="17"/>
      <c r="X60" s="17"/>
      <c r="Y60" s="17"/>
      <c r="Z60" s="17"/>
      <c r="AA60" s="17"/>
      <c r="AB60" s="17"/>
      <c r="AC60" s="17"/>
      <c r="AD60" s="17"/>
      <c r="AE60" s="17"/>
      <c r="AF60" s="17"/>
      <c r="AG60" s="17"/>
      <c r="AH60" s="17"/>
      <c r="AI60" s="17"/>
      <c r="AJ60" s="17"/>
      <c r="AK60" s="1"/>
      <c r="AL60" s="1"/>
      <c r="AM60" s="1"/>
      <c r="AN60" s="1"/>
      <c r="AO60" s="1"/>
      <c r="AP60" s="1"/>
      <c r="AQ60" s="1"/>
      <c r="AR60" s="1"/>
      <c r="AS60" s="1"/>
      <c r="AT60" s="1"/>
      <c r="AU60" s="1"/>
      <c r="AV60" s="1"/>
    </row>
  </sheetData>
  <sheetProtection formatColumns="0" formatRows="0" autoFilter="0"/>
  <mergeCells count="27">
    <mergeCell ref="B27:D28"/>
    <mergeCell ref="B13:C13"/>
    <mergeCell ref="B14:C14"/>
    <mergeCell ref="B15:C15"/>
    <mergeCell ref="B16:C16"/>
    <mergeCell ref="B17:C17"/>
    <mergeCell ref="B18:C18"/>
    <mergeCell ref="N7:P7"/>
    <mergeCell ref="R7:T7"/>
    <mergeCell ref="B9:C9"/>
    <mergeCell ref="B10:C10"/>
    <mergeCell ref="B11:C11"/>
    <mergeCell ref="F7:H7"/>
    <mergeCell ref="J7:L7"/>
    <mergeCell ref="B12:C12"/>
    <mergeCell ref="A7:A8"/>
    <mergeCell ref="B7:C8"/>
    <mergeCell ref="D7:D8"/>
    <mergeCell ref="E7:E8"/>
    <mergeCell ref="A1:C4"/>
    <mergeCell ref="D1:U2"/>
    <mergeCell ref="D3:U4"/>
    <mergeCell ref="A6:D6"/>
    <mergeCell ref="F6:I6"/>
    <mergeCell ref="J6:M6"/>
    <mergeCell ref="N6:Q6"/>
    <mergeCell ref="R6:U6"/>
  </mergeCells>
  <conditionalFormatting sqref="J9">
    <cfRule type="cellIs" dxfId="295" priority="19" operator="equal">
      <formula>1</formula>
    </cfRule>
    <cfRule type="cellIs" dxfId="294" priority="20" operator="between">
      <formula>0.31</formula>
      <formula>0.9</formula>
    </cfRule>
    <cfRule type="cellIs" dxfId="293" priority="21" operator="between">
      <formula>0</formula>
      <formula>0.3</formula>
    </cfRule>
  </conditionalFormatting>
  <conditionalFormatting sqref="J10:J18">
    <cfRule type="cellIs" dxfId="292" priority="16" operator="equal">
      <formula>1</formula>
    </cfRule>
    <cfRule type="cellIs" dxfId="291" priority="17" operator="between">
      <formula>0.31</formula>
      <formula>0.9</formula>
    </cfRule>
    <cfRule type="cellIs" dxfId="290" priority="18" operator="between">
      <formula>0</formula>
      <formula>0.3</formula>
    </cfRule>
  </conditionalFormatting>
  <conditionalFormatting sqref="N10">
    <cfRule type="cellIs" dxfId="289" priority="13" operator="equal">
      <formula>1</formula>
    </cfRule>
    <cfRule type="cellIs" dxfId="288" priority="14" operator="between">
      <formula>0.31</formula>
      <formula>0.9</formula>
    </cfRule>
    <cfRule type="cellIs" dxfId="287" priority="15" operator="between">
      <formula>0</formula>
      <formula>0.3</formula>
    </cfRule>
  </conditionalFormatting>
  <conditionalFormatting sqref="N11">
    <cfRule type="cellIs" dxfId="286" priority="10" operator="equal">
      <formula>1</formula>
    </cfRule>
    <cfRule type="cellIs" dxfId="285" priority="11" operator="between">
      <formula>0.31</formula>
      <formula>0.9</formula>
    </cfRule>
    <cfRule type="cellIs" dxfId="284" priority="12" operator="between">
      <formula>0</formula>
      <formula>0.3</formula>
    </cfRule>
  </conditionalFormatting>
  <conditionalFormatting sqref="R10:R13">
    <cfRule type="cellIs" dxfId="283" priority="7" operator="equal">
      <formula>1</formula>
    </cfRule>
    <cfRule type="cellIs" dxfId="282" priority="8" operator="between">
      <formula>0.31</formula>
      <formula>0.9</formula>
    </cfRule>
    <cfRule type="cellIs" dxfId="281" priority="9" operator="between">
      <formula>0</formula>
      <formula>0.3</formula>
    </cfRule>
  </conditionalFormatting>
  <conditionalFormatting sqref="F10:F11">
    <cfRule type="cellIs" dxfId="280" priority="4" operator="equal">
      <formula>1</formula>
    </cfRule>
    <cfRule type="cellIs" dxfId="279" priority="5" operator="between">
      <formula>0.31</formula>
      <formula>0.9</formula>
    </cfRule>
    <cfRule type="cellIs" dxfId="278" priority="6" operator="between">
      <formula>0</formula>
      <formula>0.3</formula>
    </cfRule>
  </conditionalFormatting>
  <conditionalFormatting sqref="R9">
    <cfRule type="cellIs" dxfId="277" priority="1" operator="equal">
      <formula>1</formula>
    </cfRule>
    <cfRule type="cellIs" dxfId="276" priority="2" operator="between">
      <formula>0.31</formula>
      <formula>0.9</formula>
    </cfRule>
    <cfRule type="cellIs" dxfId="275" priority="3" operator="between">
      <formula>0</formula>
      <formula>0.3</formula>
    </cfRule>
  </conditionalFormatting>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6B5E64-6F18-4FE1-A96E-F50145B78880}">
  <sheetPr>
    <tabColor theme="5"/>
  </sheetPr>
  <dimension ref="A1:AU52"/>
  <sheetViews>
    <sheetView zoomScale="89" zoomScaleNormal="89" workbookViewId="0">
      <pane xSplit="3" ySplit="8" topLeftCell="L12" activePane="bottomRight" state="frozen"/>
      <selection pane="topRight" activeCell="D1" sqref="D1"/>
      <selection pane="bottomLeft" activeCell="A9" sqref="A9"/>
      <selection pane="bottomRight" activeCell="M17" sqref="M17"/>
    </sheetView>
  </sheetViews>
  <sheetFormatPr baseColWidth="10" defaultColWidth="0" defaultRowHeight="0" customHeight="1" zeroHeight="1" x14ac:dyDescent="0.3"/>
  <cols>
    <col min="1" max="1" width="4" style="2" bestFit="1" customWidth="1"/>
    <col min="2" max="2" width="19" style="2" customWidth="1"/>
    <col min="3" max="3" width="29.28515625" style="2" customWidth="1"/>
    <col min="4" max="4" width="37" style="17" customWidth="1"/>
    <col min="5" max="5" width="8.5703125" style="17" customWidth="1"/>
    <col min="6" max="6" width="38.5703125" style="17" customWidth="1"/>
    <col min="7" max="7" width="23.7109375" style="2" customWidth="1"/>
    <col min="8" max="8" width="33.7109375" style="17" customWidth="1"/>
    <col min="9" max="9" width="8.5703125" style="17" customWidth="1"/>
    <col min="10" max="10" width="27.85546875" style="17" customWidth="1"/>
    <col min="11" max="11" width="23.7109375" style="17" customWidth="1"/>
    <col min="12" max="12" width="33.7109375" style="17" customWidth="1"/>
    <col min="13" max="13" width="8.5703125" style="17" customWidth="1"/>
    <col min="14" max="14" width="27.85546875" style="17" customWidth="1"/>
    <col min="15" max="15" width="23.7109375" style="17" customWidth="1"/>
    <col min="16" max="16" width="33.7109375" style="17" customWidth="1"/>
    <col min="17" max="17" width="8.5703125" style="17" customWidth="1"/>
    <col min="18" max="18" width="27.85546875" style="17" customWidth="1"/>
    <col min="19" max="19" width="23.7109375" style="17" customWidth="1"/>
    <col min="20" max="20" width="33.7109375" style="17" customWidth="1"/>
    <col min="21" max="21" width="11.42578125" style="17" customWidth="1"/>
    <col min="22" max="35" width="11.42578125" style="17" hidden="1" customWidth="1"/>
    <col min="36" max="16384" width="11.42578125" style="1" hidden="1"/>
  </cols>
  <sheetData>
    <row r="1" spans="1:47" ht="21" customHeight="1" x14ac:dyDescent="0.3">
      <c r="A1" s="573"/>
      <c r="B1" s="574"/>
      <c r="C1" s="574"/>
      <c r="D1" s="601" t="s">
        <v>38</v>
      </c>
      <c r="E1" s="601"/>
      <c r="F1" s="601"/>
      <c r="G1" s="601"/>
      <c r="H1" s="601"/>
      <c r="I1" s="601"/>
      <c r="J1" s="601"/>
      <c r="K1" s="601"/>
      <c r="L1" s="601"/>
      <c r="M1" s="601"/>
      <c r="N1" s="601"/>
      <c r="O1" s="601"/>
      <c r="P1" s="601"/>
      <c r="Q1" s="601"/>
      <c r="R1" s="601"/>
      <c r="S1" s="601"/>
      <c r="T1" s="601"/>
      <c r="U1" s="10"/>
      <c r="V1" s="10"/>
      <c r="W1" s="10"/>
      <c r="X1" s="10"/>
      <c r="Y1" s="10"/>
      <c r="Z1" s="10"/>
      <c r="AA1" s="10"/>
      <c r="AB1" s="10"/>
      <c r="AC1" s="10"/>
      <c r="AD1" s="10"/>
      <c r="AE1" s="10"/>
      <c r="AF1" s="10"/>
      <c r="AG1" s="10"/>
      <c r="AH1" s="10"/>
      <c r="AI1" s="10"/>
    </row>
    <row r="2" spans="1:47" ht="18" customHeight="1" x14ac:dyDescent="0.3">
      <c r="A2" s="576"/>
      <c r="B2" s="577"/>
      <c r="C2" s="577"/>
      <c r="D2" s="601"/>
      <c r="E2" s="601"/>
      <c r="F2" s="601"/>
      <c r="G2" s="601"/>
      <c r="H2" s="601"/>
      <c r="I2" s="601"/>
      <c r="J2" s="601"/>
      <c r="K2" s="601"/>
      <c r="L2" s="601"/>
      <c r="M2" s="601"/>
      <c r="N2" s="601"/>
      <c r="O2" s="601"/>
      <c r="P2" s="601"/>
      <c r="Q2" s="601"/>
      <c r="R2" s="601"/>
      <c r="S2" s="601"/>
      <c r="T2" s="601"/>
      <c r="U2" s="10"/>
      <c r="V2" s="10"/>
      <c r="W2" s="10"/>
      <c r="X2" s="10"/>
      <c r="Y2" s="10"/>
      <c r="Z2" s="10"/>
      <c r="AA2" s="10"/>
      <c r="AB2" s="10"/>
      <c r="AC2" s="10"/>
      <c r="AD2" s="10"/>
      <c r="AE2" s="10"/>
      <c r="AF2" s="10"/>
      <c r="AG2" s="10"/>
      <c r="AH2" s="10"/>
      <c r="AI2" s="10"/>
    </row>
    <row r="3" spans="1:47" ht="23.25" customHeight="1" x14ac:dyDescent="0.3">
      <c r="A3" s="576"/>
      <c r="B3" s="577"/>
      <c r="C3" s="577"/>
      <c r="D3" s="662" t="s">
        <v>149</v>
      </c>
      <c r="E3" s="601"/>
      <c r="F3" s="601"/>
      <c r="G3" s="601"/>
      <c r="H3" s="601"/>
      <c r="I3" s="601"/>
      <c r="J3" s="601"/>
      <c r="K3" s="601"/>
      <c r="L3" s="601"/>
      <c r="M3" s="601"/>
      <c r="N3" s="601"/>
      <c r="O3" s="601"/>
      <c r="P3" s="601"/>
      <c r="Q3" s="601"/>
      <c r="R3" s="601"/>
      <c r="S3" s="601"/>
      <c r="T3" s="601"/>
      <c r="U3" s="10"/>
      <c r="V3" s="10"/>
      <c r="W3" s="10"/>
      <c r="X3" s="10"/>
      <c r="Y3" s="10"/>
      <c r="Z3" s="10"/>
      <c r="AA3" s="10"/>
      <c r="AB3" s="10"/>
      <c r="AC3" s="10"/>
      <c r="AD3" s="10"/>
      <c r="AE3" s="10"/>
      <c r="AF3" s="10"/>
      <c r="AG3" s="10"/>
      <c r="AH3" s="10"/>
      <c r="AI3" s="10"/>
    </row>
    <row r="4" spans="1:47" ht="23.25" customHeight="1" x14ac:dyDescent="0.3">
      <c r="A4" s="579"/>
      <c r="B4" s="580"/>
      <c r="C4" s="580"/>
      <c r="D4" s="601"/>
      <c r="E4" s="601"/>
      <c r="F4" s="601"/>
      <c r="G4" s="601"/>
      <c r="H4" s="601"/>
      <c r="I4" s="601"/>
      <c r="J4" s="601"/>
      <c r="K4" s="601"/>
      <c r="L4" s="601"/>
      <c r="M4" s="601"/>
      <c r="N4" s="601"/>
      <c r="O4" s="601"/>
      <c r="P4" s="601"/>
      <c r="Q4" s="601"/>
      <c r="R4" s="601"/>
      <c r="S4" s="601"/>
      <c r="T4" s="601"/>
      <c r="U4" s="10"/>
      <c r="V4" s="10"/>
      <c r="W4" s="10"/>
      <c r="X4" s="10"/>
      <c r="Y4" s="10"/>
      <c r="Z4" s="10"/>
      <c r="AA4" s="10"/>
      <c r="AB4" s="10"/>
      <c r="AC4" s="10"/>
      <c r="AD4" s="10"/>
      <c r="AE4" s="10"/>
      <c r="AF4" s="10"/>
      <c r="AG4" s="10"/>
      <c r="AH4" s="10"/>
      <c r="AI4" s="10"/>
    </row>
    <row r="5" spans="1:47" ht="16.5" hidden="1" x14ac:dyDescent="0.3">
      <c r="A5" s="11"/>
      <c r="B5" s="12"/>
      <c r="C5" s="11"/>
      <c r="D5" s="10"/>
      <c r="E5" s="10"/>
      <c r="F5" s="10"/>
      <c r="G5" s="11"/>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row>
    <row r="6" spans="1:47" ht="15.75" customHeight="1" x14ac:dyDescent="0.3">
      <c r="A6" s="602"/>
      <c r="B6" s="602"/>
      <c r="C6" s="602"/>
      <c r="D6" s="602"/>
      <c r="E6" s="571" t="s">
        <v>51</v>
      </c>
      <c r="F6" s="571"/>
      <c r="G6" s="571"/>
      <c r="H6" s="571"/>
      <c r="I6" s="572" t="s">
        <v>52</v>
      </c>
      <c r="J6" s="572"/>
      <c r="K6" s="572"/>
      <c r="L6" s="572"/>
      <c r="M6" s="572" t="s">
        <v>54</v>
      </c>
      <c r="N6" s="572"/>
      <c r="O6" s="572"/>
      <c r="P6" s="572"/>
      <c r="Q6" s="572" t="s">
        <v>53</v>
      </c>
      <c r="R6" s="572"/>
      <c r="S6" s="572"/>
      <c r="T6" s="572"/>
      <c r="U6" s="10"/>
      <c r="V6" s="10"/>
      <c r="W6" s="10"/>
      <c r="X6" s="10"/>
      <c r="Y6" s="10"/>
      <c r="Z6" s="10"/>
      <c r="AA6" s="10"/>
      <c r="AB6" s="10"/>
      <c r="AC6" s="10"/>
      <c r="AD6" s="10"/>
      <c r="AE6" s="10"/>
      <c r="AF6" s="10"/>
      <c r="AG6" s="10"/>
      <c r="AH6" s="10"/>
      <c r="AI6" s="10"/>
    </row>
    <row r="7" spans="1:47" ht="27.75" customHeight="1" x14ac:dyDescent="0.3">
      <c r="A7" s="603" t="s">
        <v>17</v>
      </c>
      <c r="B7" s="604" t="s">
        <v>37</v>
      </c>
      <c r="C7" s="604"/>
      <c r="D7" s="605" t="s">
        <v>32</v>
      </c>
      <c r="E7" s="559" t="s">
        <v>59</v>
      </c>
      <c r="F7" s="559"/>
      <c r="G7" s="559"/>
      <c r="H7" s="13" t="s">
        <v>60</v>
      </c>
      <c r="I7" s="559" t="s">
        <v>59</v>
      </c>
      <c r="J7" s="559"/>
      <c r="K7" s="559"/>
      <c r="L7" s="13" t="s">
        <v>60</v>
      </c>
      <c r="M7" s="559" t="s">
        <v>59</v>
      </c>
      <c r="N7" s="559"/>
      <c r="O7" s="559"/>
      <c r="P7" s="13" t="s">
        <v>60</v>
      </c>
      <c r="Q7" s="559" t="s">
        <v>59</v>
      </c>
      <c r="R7" s="559"/>
      <c r="S7" s="559"/>
      <c r="T7" s="13" t="s">
        <v>60</v>
      </c>
      <c r="U7" s="10"/>
      <c r="V7" s="10"/>
      <c r="W7" s="10"/>
      <c r="X7" s="10"/>
      <c r="Y7" s="10"/>
      <c r="Z7" s="10"/>
      <c r="AA7" s="10"/>
      <c r="AB7" s="10"/>
      <c r="AC7" s="10"/>
      <c r="AD7" s="10"/>
      <c r="AE7" s="10"/>
      <c r="AF7" s="10"/>
      <c r="AG7" s="10"/>
      <c r="AH7" s="10"/>
      <c r="AI7" s="10"/>
    </row>
    <row r="8" spans="1:47" ht="37.5" customHeight="1" x14ac:dyDescent="0.25">
      <c r="A8" s="603"/>
      <c r="B8" s="604"/>
      <c r="C8" s="604"/>
      <c r="D8" s="605"/>
      <c r="E8" s="25" t="s">
        <v>33</v>
      </c>
      <c r="F8" s="25" t="s">
        <v>34</v>
      </c>
      <c r="G8" s="25" t="s">
        <v>35</v>
      </c>
      <c r="H8" s="14" t="s">
        <v>36</v>
      </c>
      <c r="I8" s="25" t="s">
        <v>33</v>
      </c>
      <c r="J8" s="25" t="s">
        <v>34</v>
      </c>
      <c r="K8" s="25" t="s">
        <v>35</v>
      </c>
      <c r="L8" s="14" t="s">
        <v>36</v>
      </c>
      <c r="M8" s="25" t="s">
        <v>33</v>
      </c>
      <c r="N8" s="25" t="s">
        <v>34</v>
      </c>
      <c r="O8" s="25" t="s">
        <v>35</v>
      </c>
      <c r="P8" s="14" t="s">
        <v>36</v>
      </c>
      <c r="Q8" s="25" t="s">
        <v>33</v>
      </c>
      <c r="R8" s="25" t="s">
        <v>34</v>
      </c>
      <c r="S8" s="25" t="s">
        <v>35</v>
      </c>
      <c r="T8" s="14" t="s">
        <v>36</v>
      </c>
      <c r="U8" s="15"/>
      <c r="V8" s="15"/>
      <c r="W8" s="15"/>
      <c r="X8" s="15"/>
      <c r="Y8" s="15"/>
      <c r="Z8" s="15"/>
      <c r="AA8" s="15"/>
      <c r="AB8" s="15"/>
      <c r="AC8" s="15"/>
      <c r="AD8" s="15"/>
      <c r="AE8" s="15"/>
      <c r="AF8" s="15"/>
      <c r="AG8" s="15"/>
      <c r="AH8" s="15"/>
      <c r="AI8" s="15"/>
    </row>
    <row r="9" spans="1:47" ht="68.25" customHeight="1" x14ac:dyDescent="0.25">
      <c r="A9" s="7">
        <v>1</v>
      </c>
      <c r="B9" s="661" t="s">
        <v>145</v>
      </c>
      <c r="C9" s="661"/>
      <c r="D9" s="389" t="s">
        <v>845</v>
      </c>
      <c r="E9" s="24">
        <v>0.3</v>
      </c>
      <c r="F9" s="98" t="s">
        <v>241</v>
      </c>
      <c r="G9" s="98" t="s">
        <v>208</v>
      </c>
      <c r="H9" s="98" t="s">
        <v>846</v>
      </c>
      <c r="I9" s="428">
        <f>E9</f>
        <v>0.3</v>
      </c>
      <c r="J9" s="19"/>
      <c r="K9" s="19"/>
      <c r="L9" s="20"/>
      <c r="M9" s="428">
        <v>1</v>
      </c>
      <c r="N9" s="98" t="s">
        <v>1463</v>
      </c>
      <c r="O9" s="98" t="s">
        <v>1464</v>
      </c>
      <c r="P9" s="8" t="s">
        <v>1465</v>
      </c>
      <c r="Q9" s="428">
        <f>M9</f>
        <v>1</v>
      </c>
      <c r="R9" s="344"/>
      <c r="S9" s="19"/>
      <c r="T9" s="20"/>
      <c r="U9" s="16"/>
      <c r="V9" s="16"/>
      <c r="W9" s="16"/>
      <c r="X9" s="16"/>
      <c r="Y9" s="16"/>
      <c r="Z9" s="16"/>
      <c r="AA9" s="16"/>
      <c r="AB9" s="16"/>
      <c r="AC9" s="16"/>
      <c r="AD9" s="16"/>
      <c r="AE9" s="16"/>
      <c r="AF9" s="16"/>
      <c r="AG9" s="16"/>
      <c r="AH9" s="16"/>
      <c r="AI9" s="16"/>
    </row>
    <row r="10" spans="1:47" ht="57" customHeight="1" x14ac:dyDescent="0.3">
      <c r="A10" s="7">
        <v>2</v>
      </c>
      <c r="B10" s="661" t="s">
        <v>146</v>
      </c>
      <c r="C10" s="661"/>
      <c r="D10" s="389" t="s">
        <v>847</v>
      </c>
      <c r="E10" s="24">
        <v>0</v>
      </c>
      <c r="F10" s="26"/>
      <c r="G10" s="38"/>
      <c r="H10" s="98"/>
      <c r="I10" s="428">
        <f t="shared" ref="I10:I14" si="0">E10</f>
        <v>0</v>
      </c>
      <c r="J10" s="26"/>
      <c r="K10" s="26"/>
      <c r="L10" s="26"/>
      <c r="M10" s="428">
        <v>1</v>
      </c>
      <c r="N10" s="28" t="s">
        <v>1466</v>
      </c>
      <c r="O10" s="28" t="s">
        <v>1467</v>
      </c>
      <c r="P10" s="28" t="s">
        <v>1467</v>
      </c>
      <c r="Q10" s="428">
        <f t="shared" ref="Q10:Q16" si="1">M10</f>
        <v>1</v>
      </c>
      <c r="R10" s="345"/>
      <c r="S10" s="26"/>
      <c r="T10" s="26"/>
      <c r="U10" s="16"/>
      <c r="V10" s="16"/>
      <c r="W10" s="16"/>
      <c r="X10" s="16"/>
      <c r="Y10" s="16"/>
      <c r="Z10" s="16"/>
      <c r="AA10" s="16"/>
      <c r="AB10" s="16"/>
      <c r="AC10" s="16"/>
      <c r="AD10" s="16"/>
      <c r="AE10" s="16"/>
      <c r="AF10" s="16"/>
      <c r="AG10" s="16"/>
      <c r="AH10" s="16"/>
      <c r="AI10" s="16"/>
    </row>
    <row r="11" spans="1:47" ht="84" customHeight="1" x14ac:dyDescent="0.3">
      <c r="A11" s="7">
        <v>3</v>
      </c>
      <c r="B11" s="663" t="s">
        <v>848</v>
      </c>
      <c r="C11" s="663"/>
      <c r="D11" s="389" t="s">
        <v>849</v>
      </c>
      <c r="E11" s="24">
        <v>0.3</v>
      </c>
      <c r="F11" s="98" t="s">
        <v>850</v>
      </c>
      <c r="G11" s="98" t="s">
        <v>851</v>
      </c>
      <c r="H11" s="98" t="s">
        <v>851</v>
      </c>
      <c r="I11" s="428">
        <f>E11+20%</f>
        <v>0.5</v>
      </c>
      <c r="J11" s="28" t="s">
        <v>1156</v>
      </c>
      <c r="K11" s="28" t="s">
        <v>1157</v>
      </c>
      <c r="L11" s="28" t="s">
        <v>1163</v>
      </c>
      <c r="M11" s="428">
        <v>1</v>
      </c>
      <c r="N11" s="98" t="s">
        <v>1468</v>
      </c>
      <c r="O11" s="28" t="s">
        <v>1469</v>
      </c>
      <c r="P11" s="28" t="s">
        <v>1469</v>
      </c>
      <c r="Q11" s="428">
        <f t="shared" si="1"/>
        <v>1</v>
      </c>
      <c r="R11" s="19"/>
      <c r="S11" s="19"/>
      <c r="T11" s="20"/>
      <c r="U11" s="16"/>
      <c r="V11" s="16"/>
      <c r="W11" s="16"/>
      <c r="X11" s="16"/>
      <c r="Y11" s="16"/>
      <c r="Z11" s="16"/>
      <c r="AA11" s="16"/>
      <c r="AB11" s="16"/>
      <c r="AC11" s="16"/>
      <c r="AD11" s="16"/>
      <c r="AE11" s="16"/>
      <c r="AF11" s="16"/>
      <c r="AG11" s="16"/>
      <c r="AH11" s="16"/>
      <c r="AI11" s="16"/>
    </row>
    <row r="12" spans="1:47" ht="30.75" customHeight="1" x14ac:dyDescent="0.3">
      <c r="A12" s="7">
        <v>4</v>
      </c>
      <c r="B12" s="661" t="s">
        <v>852</v>
      </c>
      <c r="C12" s="661"/>
      <c r="D12" s="389" t="s">
        <v>853</v>
      </c>
      <c r="E12" s="24">
        <v>0</v>
      </c>
      <c r="F12" s="26"/>
      <c r="G12" s="38"/>
      <c r="H12" s="98"/>
      <c r="I12" s="428">
        <f t="shared" si="0"/>
        <v>0</v>
      </c>
      <c r="J12" s="28" t="s">
        <v>1158</v>
      </c>
      <c r="K12" s="26"/>
      <c r="L12" s="26"/>
      <c r="M12" s="428">
        <v>1</v>
      </c>
      <c r="N12" s="28" t="s">
        <v>1470</v>
      </c>
      <c r="O12" s="28" t="s">
        <v>1469</v>
      </c>
      <c r="P12" s="28" t="s">
        <v>1469</v>
      </c>
      <c r="Q12" s="428">
        <f t="shared" si="1"/>
        <v>1</v>
      </c>
      <c r="R12" s="345"/>
      <c r="S12" s="26"/>
      <c r="T12" s="26"/>
    </row>
    <row r="13" spans="1:47" s="5" customFormat="1" ht="138.75" customHeight="1" x14ac:dyDescent="0.25">
      <c r="A13" s="118">
        <v>5</v>
      </c>
      <c r="B13" s="663" t="s">
        <v>147</v>
      </c>
      <c r="C13" s="663"/>
      <c r="D13" s="38" t="s">
        <v>216</v>
      </c>
      <c r="E13" s="333">
        <v>1</v>
      </c>
      <c r="F13" s="390" t="s">
        <v>854</v>
      </c>
      <c r="G13" s="391" t="s">
        <v>855</v>
      </c>
      <c r="H13" s="98" t="s">
        <v>909</v>
      </c>
      <c r="I13" s="428">
        <f t="shared" si="0"/>
        <v>1</v>
      </c>
      <c r="J13" s="119"/>
      <c r="K13" s="119"/>
      <c r="L13" s="119"/>
      <c r="M13" s="428">
        <v>1</v>
      </c>
      <c r="N13" s="119"/>
      <c r="O13" s="119"/>
      <c r="P13" s="119"/>
      <c r="Q13" s="428">
        <f t="shared" si="1"/>
        <v>1</v>
      </c>
      <c r="R13" s="119"/>
      <c r="S13" s="119"/>
      <c r="T13" s="119"/>
      <c r="U13" s="117"/>
      <c r="V13" s="117"/>
      <c r="W13" s="117"/>
      <c r="X13" s="117"/>
      <c r="Y13" s="117"/>
      <c r="Z13" s="117"/>
      <c r="AA13" s="117"/>
      <c r="AB13" s="117"/>
      <c r="AC13" s="117"/>
      <c r="AD13" s="117"/>
      <c r="AE13" s="117"/>
      <c r="AF13" s="117"/>
      <c r="AG13" s="117"/>
      <c r="AH13" s="117"/>
      <c r="AI13" s="117"/>
    </row>
    <row r="14" spans="1:47" ht="105.75" customHeight="1" x14ac:dyDescent="0.3">
      <c r="A14" s="7">
        <v>6</v>
      </c>
      <c r="B14" s="661" t="s">
        <v>856</v>
      </c>
      <c r="C14" s="661"/>
      <c r="D14" s="389" t="s">
        <v>857</v>
      </c>
      <c r="E14" s="333">
        <v>1</v>
      </c>
      <c r="F14" s="390" t="s">
        <v>858</v>
      </c>
      <c r="G14" s="391" t="s">
        <v>859</v>
      </c>
      <c r="H14" s="98" t="s">
        <v>910</v>
      </c>
      <c r="I14" s="428">
        <f t="shared" si="0"/>
        <v>1</v>
      </c>
      <c r="J14" s="26"/>
      <c r="K14" s="26"/>
      <c r="L14" s="26"/>
      <c r="M14" s="428">
        <v>1</v>
      </c>
      <c r="N14" s="26"/>
      <c r="O14" s="26"/>
      <c r="P14" s="26"/>
      <c r="Q14" s="428">
        <f t="shared" si="1"/>
        <v>1</v>
      </c>
      <c r="R14" s="26"/>
      <c r="S14" s="26"/>
      <c r="T14" s="26"/>
    </row>
    <row r="15" spans="1:47" ht="65.25" customHeight="1" x14ac:dyDescent="0.3">
      <c r="A15" s="7">
        <v>7</v>
      </c>
      <c r="B15" s="661" t="s">
        <v>148</v>
      </c>
      <c r="C15" s="661"/>
      <c r="D15" s="389" t="s">
        <v>860</v>
      </c>
      <c r="E15" s="24">
        <v>0</v>
      </c>
      <c r="F15" s="28"/>
      <c r="G15" s="38"/>
      <c r="H15" s="38"/>
      <c r="I15" s="428">
        <v>1</v>
      </c>
      <c r="J15" s="28" t="s">
        <v>1159</v>
      </c>
      <c r="K15" s="28" t="s">
        <v>1160</v>
      </c>
      <c r="L15" s="28" t="s">
        <v>1160</v>
      </c>
      <c r="M15" s="428">
        <v>1</v>
      </c>
      <c r="N15" s="26"/>
      <c r="O15" s="26"/>
      <c r="P15" s="26"/>
      <c r="Q15" s="428">
        <f t="shared" si="1"/>
        <v>1</v>
      </c>
      <c r="R15" s="26"/>
      <c r="S15" s="26"/>
      <c r="T15" s="26"/>
    </row>
    <row r="16" spans="1:47" s="2" customFormat="1" ht="49.5" customHeight="1" x14ac:dyDescent="0.3">
      <c r="A16" s="7">
        <v>8</v>
      </c>
      <c r="B16" s="661" t="s">
        <v>861</v>
      </c>
      <c r="C16" s="661"/>
      <c r="D16" s="38" t="s">
        <v>860</v>
      </c>
      <c r="E16" s="24">
        <v>0</v>
      </c>
      <c r="F16" s="28"/>
      <c r="G16" s="389"/>
      <c r="H16" s="98"/>
      <c r="I16" s="428">
        <v>0.3</v>
      </c>
      <c r="J16" s="28" t="s">
        <v>1161</v>
      </c>
      <c r="K16" s="28" t="s">
        <v>1162</v>
      </c>
      <c r="L16" s="28" t="s">
        <v>1162</v>
      </c>
      <c r="M16" s="428">
        <v>1</v>
      </c>
      <c r="N16" s="28" t="s">
        <v>1461</v>
      </c>
      <c r="O16" s="28" t="s">
        <v>1462</v>
      </c>
      <c r="P16" s="28" t="s">
        <v>1162</v>
      </c>
      <c r="Q16" s="428">
        <f t="shared" si="1"/>
        <v>1</v>
      </c>
      <c r="R16" s="26"/>
      <c r="S16" s="26"/>
      <c r="T16" s="26"/>
      <c r="U16" s="17"/>
      <c r="V16" s="17"/>
      <c r="W16" s="17"/>
      <c r="X16" s="17"/>
      <c r="Y16" s="17"/>
      <c r="Z16" s="17"/>
      <c r="AA16" s="17"/>
      <c r="AB16" s="17"/>
      <c r="AC16" s="17"/>
      <c r="AD16" s="17"/>
      <c r="AE16" s="17"/>
      <c r="AF16" s="17"/>
      <c r="AG16" s="17"/>
      <c r="AH16" s="17"/>
      <c r="AI16" s="17"/>
      <c r="AJ16" s="1"/>
      <c r="AK16" s="1"/>
      <c r="AL16" s="1"/>
      <c r="AM16" s="1"/>
      <c r="AN16" s="1"/>
      <c r="AO16" s="1"/>
      <c r="AP16" s="1"/>
      <c r="AQ16" s="1"/>
      <c r="AR16" s="1"/>
      <c r="AS16" s="1"/>
      <c r="AT16" s="1"/>
      <c r="AU16" s="1"/>
    </row>
    <row r="17" spans="2:47" s="2" customFormat="1" ht="16.5" customHeight="1" thickBot="1" x14ac:dyDescent="0.35">
      <c r="D17" s="17"/>
      <c r="E17" s="23">
        <f>IFERROR(AVERAGE(E9:E16),"")</f>
        <v>0.32500000000000001</v>
      </c>
      <c r="F17" s="17"/>
      <c r="H17" s="17"/>
      <c r="I17" s="27">
        <f>IFERROR(AVERAGE(I9:I16),"")</f>
        <v>0.51249999999999996</v>
      </c>
      <c r="J17" s="17"/>
      <c r="K17" s="17"/>
      <c r="L17" s="17"/>
      <c r="M17" s="27">
        <f>IFERROR(AVERAGE(M9:M16),"")</f>
        <v>1</v>
      </c>
      <c r="N17" s="17"/>
      <c r="O17" s="17"/>
      <c r="P17" s="17"/>
      <c r="Q17" s="27">
        <f>IFERROR(AVERAGE(Q9:Q16),"")</f>
        <v>1</v>
      </c>
      <c r="R17" s="17"/>
      <c r="S17" s="17"/>
      <c r="T17" s="17"/>
      <c r="U17" s="17"/>
      <c r="V17" s="17"/>
      <c r="W17" s="17"/>
      <c r="X17" s="17"/>
      <c r="Y17" s="17"/>
      <c r="Z17" s="17"/>
      <c r="AA17" s="17"/>
      <c r="AB17" s="17"/>
      <c r="AC17" s="17"/>
      <c r="AD17" s="17"/>
      <c r="AE17" s="17"/>
      <c r="AF17" s="17"/>
      <c r="AG17" s="17"/>
      <c r="AH17" s="17"/>
      <c r="AI17" s="17"/>
      <c r="AJ17" s="1"/>
      <c r="AK17" s="1"/>
      <c r="AL17" s="1"/>
      <c r="AM17" s="1"/>
      <c r="AN17" s="1"/>
      <c r="AO17" s="1"/>
      <c r="AP17" s="1"/>
      <c r="AQ17" s="1"/>
      <c r="AR17" s="1"/>
      <c r="AS17" s="1"/>
      <c r="AT17" s="1"/>
      <c r="AU17" s="1"/>
    </row>
    <row r="18" spans="2:47" s="2" customFormat="1" ht="16.5" customHeight="1" x14ac:dyDescent="0.3">
      <c r="D18" s="17"/>
      <c r="E18" s="405"/>
      <c r="F18" s="10"/>
      <c r="H18" s="17"/>
      <c r="I18" s="124"/>
      <c r="J18" s="17"/>
      <c r="K18" s="17"/>
      <c r="L18" s="17"/>
      <c r="M18" s="124"/>
      <c r="N18" s="17"/>
      <c r="O18" s="17"/>
      <c r="P18" s="17"/>
      <c r="Q18" s="124"/>
      <c r="R18" s="17"/>
      <c r="S18" s="17"/>
      <c r="T18" s="17"/>
      <c r="U18" s="17"/>
      <c r="V18" s="17"/>
      <c r="W18" s="17"/>
      <c r="X18" s="17"/>
      <c r="Y18" s="17"/>
      <c r="Z18" s="17"/>
      <c r="AA18" s="17"/>
      <c r="AB18" s="17"/>
      <c r="AC18" s="17"/>
      <c r="AD18" s="17"/>
      <c r="AE18" s="17"/>
      <c r="AF18" s="17"/>
      <c r="AG18" s="17"/>
      <c r="AH18" s="17"/>
      <c r="AI18" s="17"/>
      <c r="AJ18" s="1"/>
      <c r="AK18" s="1"/>
      <c r="AL18" s="1"/>
      <c r="AM18" s="1"/>
      <c r="AN18" s="1"/>
      <c r="AO18" s="1"/>
      <c r="AP18" s="1"/>
      <c r="AQ18" s="1"/>
      <c r="AR18" s="1"/>
      <c r="AS18" s="1"/>
      <c r="AT18" s="1"/>
      <c r="AU18" s="1"/>
    </row>
    <row r="19" spans="2:47" s="2" customFormat="1" ht="16.5" hidden="1" customHeight="1" thickBot="1" x14ac:dyDescent="0.35">
      <c r="D19" s="17"/>
      <c r="E19" s="405"/>
      <c r="F19" s="10"/>
      <c r="H19" s="17"/>
      <c r="I19" s="124"/>
      <c r="J19" s="17"/>
      <c r="K19" s="17"/>
      <c r="L19" s="17"/>
      <c r="M19" s="124"/>
      <c r="N19" s="17"/>
      <c r="O19" s="17"/>
      <c r="P19" s="17"/>
      <c r="Q19" s="124"/>
      <c r="R19" s="17"/>
      <c r="S19" s="17"/>
      <c r="T19" s="17"/>
      <c r="U19" s="17"/>
      <c r="V19" s="17"/>
      <c r="W19" s="17"/>
      <c r="X19" s="17"/>
      <c r="Y19" s="17"/>
      <c r="Z19" s="17"/>
      <c r="AA19" s="17"/>
      <c r="AB19" s="17"/>
      <c r="AC19" s="17"/>
      <c r="AD19" s="17"/>
      <c r="AE19" s="17"/>
      <c r="AF19" s="17"/>
      <c r="AG19" s="17"/>
      <c r="AH19" s="17"/>
      <c r="AI19" s="17"/>
      <c r="AJ19" s="1"/>
      <c r="AK19" s="1"/>
      <c r="AL19" s="1"/>
      <c r="AM19" s="1"/>
      <c r="AN19" s="1"/>
      <c r="AO19" s="1"/>
      <c r="AP19" s="1"/>
      <c r="AQ19" s="1"/>
      <c r="AR19" s="1"/>
      <c r="AS19" s="1"/>
      <c r="AT19" s="1"/>
      <c r="AU19" s="1"/>
    </row>
    <row r="20" spans="2:47" s="2" customFormat="1" ht="16.5" hidden="1" customHeight="1" thickBot="1" x14ac:dyDescent="0.35">
      <c r="B20" s="106" t="s">
        <v>951</v>
      </c>
      <c r="C20" s="106" t="s">
        <v>221</v>
      </c>
      <c r="D20" s="106" t="s">
        <v>222</v>
      </c>
      <c r="E20" s="106" t="s">
        <v>191</v>
      </c>
      <c r="F20" s="17"/>
      <c r="H20" s="17"/>
      <c r="I20" s="124"/>
      <c r="J20" s="17"/>
      <c r="K20" s="17"/>
      <c r="L20" s="17"/>
      <c r="M20" s="124"/>
      <c r="N20" s="17"/>
      <c r="O20" s="17"/>
      <c r="P20" s="17"/>
      <c r="Q20" s="124"/>
      <c r="R20" s="17"/>
      <c r="S20" s="17"/>
      <c r="T20" s="17"/>
      <c r="U20" s="17"/>
      <c r="V20" s="17"/>
      <c r="W20" s="17"/>
      <c r="X20" s="17"/>
      <c r="Y20" s="17"/>
      <c r="Z20" s="17"/>
      <c r="AA20" s="17"/>
      <c r="AB20" s="17"/>
      <c r="AC20" s="17"/>
      <c r="AD20" s="17"/>
      <c r="AE20" s="17"/>
      <c r="AF20" s="17"/>
      <c r="AG20" s="17"/>
      <c r="AH20" s="17"/>
      <c r="AI20" s="17"/>
      <c r="AJ20" s="1"/>
      <c r="AK20" s="1"/>
      <c r="AL20" s="1"/>
      <c r="AM20" s="1"/>
      <c r="AN20" s="1"/>
      <c r="AO20" s="1"/>
      <c r="AP20" s="1"/>
      <c r="AQ20" s="1"/>
      <c r="AR20" s="1"/>
      <c r="AS20" s="1"/>
      <c r="AT20" s="1"/>
      <c r="AU20" s="1"/>
    </row>
    <row r="21" spans="2:47" s="2" customFormat="1" ht="16.5" hidden="1" customHeight="1" thickTop="1" thickBot="1" x14ac:dyDescent="0.35">
      <c r="B21" s="111">
        <f>SUM(G21-C21)</f>
        <v>0.67500000000000004</v>
      </c>
      <c r="C21" s="111">
        <f>SUM(E17)</f>
        <v>0.32500000000000001</v>
      </c>
      <c r="D21" s="111">
        <f>SUM(I17)</f>
        <v>0.51249999999999996</v>
      </c>
      <c r="E21" s="111">
        <v>0.81</v>
      </c>
      <c r="F21" s="17"/>
      <c r="G21" s="347">
        <v>1</v>
      </c>
      <c r="H21" s="17"/>
      <c r="I21" s="124"/>
      <c r="J21" s="17"/>
      <c r="K21" s="17"/>
      <c r="L21" s="17"/>
      <c r="M21" s="124"/>
      <c r="N21" s="17"/>
      <c r="O21" s="17"/>
      <c r="P21" s="17"/>
      <c r="Q21" s="124"/>
      <c r="R21" s="17"/>
      <c r="S21" s="17"/>
      <c r="T21" s="17"/>
      <c r="U21" s="17"/>
      <c r="V21" s="17"/>
      <c r="W21" s="17"/>
      <c r="X21" s="17"/>
      <c r="Y21" s="17"/>
      <c r="Z21" s="17"/>
      <c r="AA21" s="17"/>
      <c r="AB21" s="17"/>
      <c r="AC21" s="17"/>
      <c r="AD21" s="17"/>
      <c r="AE21" s="17"/>
      <c r="AF21" s="17"/>
      <c r="AG21" s="17"/>
      <c r="AH21" s="17"/>
      <c r="AI21" s="17"/>
      <c r="AJ21" s="1"/>
      <c r="AK21" s="1"/>
      <c r="AL21" s="1"/>
      <c r="AM21" s="1"/>
      <c r="AN21" s="1"/>
      <c r="AO21" s="1"/>
      <c r="AP21" s="1"/>
      <c r="AQ21" s="1"/>
      <c r="AR21" s="1"/>
      <c r="AS21" s="1"/>
      <c r="AT21" s="1"/>
      <c r="AU21" s="1"/>
    </row>
    <row r="22" spans="2:47" s="2" customFormat="1" ht="16.5" hidden="1" customHeight="1" thickBot="1" x14ac:dyDescent="0.35">
      <c r="B22" s="107" t="s">
        <v>193</v>
      </c>
      <c r="C22" s="106" t="s">
        <v>223</v>
      </c>
      <c r="D22" s="106" t="s">
        <v>245</v>
      </c>
      <c r="E22" s="106" t="s">
        <v>191</v>
      </c>
      <c r="F22" s="17"/>
      <c r="H22" s="17"/>
      <c r="I22" s="124"/>
      <c r="J22" s="17"/>
      <c r="K22" s="17"/>
      <c r="L22" s="17"/>
      <c r="M22" s="124"/>
      <c r="N22" s="17"/>
      <c r="O22" s="17"/>
      <c r="P22" s="17"/>
      <c r="Q22" s="124"/>
      <c r="R22" s="17"/>
      <c r="S22" s="17"/>
      <c r="T22" s="17"/>
      <c r="U22" s="17"/>
      <c r="V22" s="17"/>
      <c r="W22" s="17"/>
      <c r="X22" s="17"/>
      <c r="Y22" s="17"/>
      <c r="Z22" s="17"/>
      <c r="AA22" s="17"/>
      <c r="AB22" s="17"/>
      <c r="AC22" s="17"/>
      <c r="AD22" s="17"/>
      <c r="AE22" s="17"/>
      <c r="AF22" s="17"/>
      <c r="AG22" s="17"/>
      <c r="AH22" s="17"/>
      <c r="AI22" s="17"/>
      <c r="AJ22" s="1"/>
      <c r="AK22" s="1"/>
      <c r="AL22" s="1"/>
      <c r="AM22" s="1"/>
      <c r="AN22" s="1"/>
      <c r="AO22" s="1"/>
      <c r="AP22" s="1"/>
      <c r="AQ22" s="1"/>
      <c r="AR22" s="1"/>
      <c r="AS22" s="1"/>
      <c r="AT22" s="1"/>
      <c r="AU22" s="1"/>
    </row>
    <row r="23" spans="2:47" s="2" customFormat="1" ht="16.5" hidden="1" customHeight="1" thickTop="1" thickBot="1" x14ac:dyDescent="0.35">
      <c r="B23" s="108">
        <f>+B21</f>
        <v>0.67500000000000004</v>
      </c>
      <c r="C23" s="110">
        <v>7</v>
      </c>
      <c r="D23" s="110">
        <v>8</v>
      </c>
      <c r="E23" s="109">
        <v>8</v>
      </c>
      <c r="F23" s="17"/>
      <c r="H23" s="17"/>
      <c r="I23" s="124"/>
      <c r="J23" s="17"/>
      <c r="K23" s="17"/>
      <c r="L23" s="17"/>
      <c r="M23" s="124"/>
      <c r="N23" s="17"/>
      <c r="O23" s="17"/>
      <c r="P23" s="17"/>
      <c r="Q23" s="124"/>
      <c r="R23" s="17"/>
      <c r="S23" s="17"/>
      <c r="T23" s="17"/>
      <c r="U23" s="17"/>
      <c r="V23" s="17"/>
      <c r="W23" s="17"/>
      <c r="X23" s="17"/>
      <c r="Y23" s="17"/>
      <c r="Z23" s="17"/>
      <c r="AA23" s="17"/>
      <c r="AB23" s="17"/>
      <c r="AC23" s="17"/>
      <c r="AD23" s="17"/>
      <c r="AE23" s="17"/>
      <c r="AF23" s="17"/>
      <c r="AG23" s="17"/>
      <c r="AH23" s="17"/>
      <c r="AI23" s="17"/>
      <c r="AJ23" s="1"/>
      <c r="AK23" s="1"/>
      <c r="AL23" s="1"/>
      <c r="AM23" s="1"/>
      <c r="AN23" s="1"/>
      <c r="AO23" s="1"/>
      <c r="AP23" s="1"/>
      <c r="AQ23" s="1"/>
      <c r="AR23" s="1"/>
      <c r="AS23" s="1"/>
      <c r="AT23" s="1"/>
      <c r="AU23" s="1"/>
    </row>
    <row r="24" spans="2:47" s="2" customFormat="1" ht="16.5" hidden="1" customHeight="1" x14ac:dyDescent="0.3">
      <c r="B24" s="633" t="s">
        <v>228</v>
      </c>
      <c r="C24" s="633"/>
      <c r="D24" s="633"/>
      <c r="E24" s="86"/>
      <c r="F24" s="17"/>
      <c r="H24" s="17"/>
      <c r="I24" s="124"/>
      <c r="J24" s="17"/>
      <c r="K24" s="17"/>
      <c r="L24" s="17"/>
      <c r="M24" s="124"/>
      <c r="N24" s="17"/>
      <c r="O24" s="17"/>
      <c r="P24" s="17"/>
      <c r="Q24" s="124"/>
      <c r="R24" s="17"/>
      <c r="S24" s="17"/>
      <c r="T24" s="17"/>
      <c r="U24" s="17"/>
      <c r="V24" s="17"/>
      <c r="W24" s="17"/>
      <c r="X24" s="17"/>
      <c r="Y24" s="17"/>
      <c r="Z24" s="17"/>
      <c r="AA24" s="17"/>
      <c r="AB24" s="17"/>
      <c r="AC24" s="17"/>
      <c r="AD24" s="17"/>
      <c r="AE24" s="17"/>
      <c r="AF24" s="17"/>
      <c r="AG24" s="17"/>
      <c r="AH24" s="17"/>
      <c r="AI24" s="17"/>
      <c r="AJ24" s="1"/>
      <c r="AK24" s="1"/>
      <c r="AL24" s="1"/>
      <c r="AM24" s="1"/>
      <c r="AN24" s="1"/>
      <c r="AO24" s="1"/>
      <c r="AP24" s="1"/>
      <c r="AQ24" s="1"/>
      <c r="AR24" s="1"/>
      <c r="AS24" s="1"/>
      <c r="AT24" s="1"/>
      <c r="AU24" s="1"/>
    </row>
    <row r="25" spans="2:47" s="2" customFormat="1" ht="16.5" hidden="1" customHeight="1" thickBot="1" x14ac:dyDescent="0.35">
      <c r="B25" s="634"/>
      <c r="C25" s="634"/>
      <c r="D25" s="634"/>
      <c r="E25" s="86"/>
      <c r="F25" s="17"/>
      <c r="H25" s="17"/>
      <c r="I25" s="124"/>
      <c r="J25" s="17"/>
      <c r="K25" s="17"/>
      <c r="L25" s="17"/>
      <c r="M25" s="124"/>
      <c r="N25" s="17"/>
      <c r="O25" s="17"/>
      <c r="P25" s="17"/>
      <c r="Q25" s="124"/>
      <c r="R25" s="17"/>
      <c r="S25" s="17"/>
      <c r="T25" s="17"/>
      <c r="U25" s="17"/>
      <c r="V25" s="17"/>
      <c r="W25" s="17"/>
      <c r="X25" s="17"/>
      <c r="Y25" s="17"/>
      <c r="Z25" s="17"/>
      <c r="AA25" s="17"/>
      <c r="AB25" s="17"/>
      <c r="AC25" s="17"/>
      <c r="AD25" s="17"/>
      <c r="AE25" s="17"/>
      <c r="AF25" s="17"/>
      <c r="AG25" s="17"/>
      <c r="AH25" s="17"/>
      <c r="AI25" s="17"/>
      <c r="AJ25" s="1"/>
      <c r="AK25" s="1"/>
      <c r="AL25" s="1"/>
      <c r="AM25" s="1"/>
      <c r="AN25" s="1"/>
      <c r="AO25" s="1"/>
      <c r="AP25" s="1"/>
      <c r="AQ25" s="1"/>
      <c r="AR25" s="1"/>
      <c r="AS25" s="1"/>
      <c r="AT25" s="1"/>
      <c r="AU25" s="1"/>
    </row>
    <row r="26" spans="2:47" s="2" customFormat="1" ht="16.5" hidden="1" customHeight="1" thickBot="1" x14ac:dyDescent="0.35">
      <c r="B26" s="112" t="s">
        <v>190</v>
      </c>
      <c r="C26" s="112" t="s">
        <v>229</v>
      </c>
      <c r="D26" s="106" t="s">
        <v>227</v>
      </c>
      <c r="E26" s="113" t="s">
        <v>604</v>
      </c>
      <c r="F26" s="112" t="s">
        <v>616</v>
      </c>
      <c r="H26" s="17"/>
      <c r="I26" s="124"/>
      <c r="J26" s="17"/>
      <c r="K26" s="17"/>
      <c r="L26" s="17"/>
      <c r="M26" s="124"/>
      <c r="N26" s="17"/>
      <c r="O26" s="17"/>
      <c r="P26" s="17"/>
      <c r="Q26" s="124"/>
      <c r="R26" s="17"/>
      <c r="S26" s="17"/>
      <c r="T26" s="17"/>
      <c r="U26" s="17"/>
      <c r="V26" s="17"/>
      <c r="W26" s="17"/>
      <c r="X26" s="17"/>
      <c r="Y26" s="17"/>
      <c r="Z26" s="17"/>
      <c r="AA26" s="17"/>
      <c r="AB26" s="17"/>
      <c r="AC26" s="17"/>
      <c r="AD26" s="17"/>
      <c r="AE26" s="17"/>
      <c r="AF26" s="17"/>
      <c r="AG26" s="17"/>
      <c r="AH26" s="17"/>
      <c r="AI26" s="17"/>
      <c r="AJ26" s="1"/>
      <c r="AK26" s="1"/>
      <c r="AL26" s="1"/>
      <c r="AM26" s="1"/>
      <c r="AN26" s="1"/>
      <c r="AO26" s="1"/>
      <c r="AP26" s="1"/>
      <c r="AQ26" s="1"/>
      <c r="AR26" s="1"/>
      <c r="AS26" s="1"/>
      <c r="AT26" s="1"/>
      <c r="AU26" s="1"/>
    </row>
    <row r="27" spans="2:47" s="2" customFormat="1" ht="16.5" hidden="1" customHeight="1" thickTop="1" thickBot="1" x14ac:dyDescent="0.35">
      <c r="B27" s="111">
        <v>1</v>
      </c>
      <c r="C27" s="120">
        <f>+C21</f>
        <v>0.32500000000000001</v>
      </c>
      <c r="D27" s="120">
        <f>+D21</f>
        <v>0.51249999999999996</v>
      </c>
      <c r="E27" s="120">
        <v>0.76</v>
      </c>
      <c r="F27" s="120">
        <v>0.81</v>
      </c>
      <c r="H27" s="17"/>
      <c r="I27" s="124"/>
      <c r="J27" s="17"/>
      <c r="K27" s="17"/>
      <c r="L27" s="17"/>
      <c r="M27" s="124"/>
      <c r="N27" s="17"/>
      <c r="O27" s="17"/>
      <c r="P27" s="17"/>
      <c r="Q27" s="124"/>
      <c r="R27" s="17"/>
      <c r="S27" s="17"/>
      <c r="T27" s="17"/>
      <c r="U27" s="17"/>
      <c r="V27" s="17"/>
      <c r="W27" s="17"/>
      <c r="X27" s="17"/>
      <c r="Y27" s="17"/>
      <c r="Z27" s="17"/>
      <c r="AA27" s="17"/>
      <c r="AB27" s="17"/>
      <c r="AC27" s="17"/>
      <c r="AD27" s="17"/>
      <c r="AE27" s="17"/>
      <c r="AF27" s="17"/>
      <c r="AG27" s="17"/>
      <c r="AH27" s="17"/>
      <c r="AI27" s="17"/>
      <c r="AJ27" s="1"/>
      <c r="AK27" s="1"/>
      <c r="AL27" s="1"/>
      <c r="AM27" s="1"/>
      <c r="AN27" s="1"/>
      <c r="AO27" s="1"/>
      <c r="AP27" s="1"/>
      <c r="AQ27" s="1"/>
      <c r="AR27" s="1"/>
      <c r="AS27" s="1"/>
      <c r="AT27" s="1"/>
      <c r="AU27" s="1"/>
    </row>
    <row r="28" spans="2:47" s="2" customFormat="1" ht="16.5" hidden="1" customHeight="1" x14ac:dyDescent="0.3">
      <c r="D28" s="17"/>
      <c r="E28" s="17"/>
      <c r="F28" s="17"/>
      <c r="H28" s="17"/>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
      <c r="AK28" s="1"/>
      <c r="AL28" s="1"/>
      <c r="AM28" s="1"/>
      <c r="AN28" s="1"/>
      <c r="AO28" s="1"/>
      <c r="AP28" s="1"/>
      <c r="AQ28" s="1"/>
      <c r="AR28" s="1"/>
      <c r="AS28" s="1"/>
      <c r="AT28" s="1"/>
      <c r="AU28" s="1"/>
    </row>
    <row r="29" spans="2:47" s="2" customFormat="1" ht="16.5" hidden="1" customHeight="1" x14ac:dyDescent="0.3">
      <c r="D29" s="17"/>
      <c r="E29" s="17"/>
      <c r="F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
      <c r="AK29" s="1"/>
      <c r="AL29" s="1"/>
      <c r="AM29" s="1"/>
      <c r="AN29" s="1"/>
      <c r="AO29" s="1"/>
      <c r="AP29" s="1"/>
      <c r="AQ29" s="1"/>
      <c r="AR29" s="1"/>
      <c r="AS29" s="1"/>
      <c r="AT29" s="1"/>
      <c r="AU29" s="1"/>
    </row>
    <row r="30" spans="2:47" s="2" customFormat="1" ht="16.5" hidden="1" customHeight="1" x14ac:dyDescent="0.3">
      <c r="D30" s="17"/>
      <c r="E30" s="17"/>
      <c r="F30" s="17"/>
      <c r="H30" s="17"/>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
      <c r="AK30" s="1"/>
      <c r="AL30" s="1"/>
      <c r="AM30" s="1"/>
      <c r="AN30" s="1"/>
      <c r="AO30" s="1"/>
      <c r="AP30" s="1"/>
      <c r="AQ30" s="1"/>
      <c r="AR30" s="1"/>
      <c r="AS30" s="1"/>
      <c r="AT30" s="1"/>
      <c r="AU30" s="1"/>
    </row>
    <row r="31" spans="2:47" s="2" customFormat="1" ht="16.5" hidden="1" customHeight="1" x14ac:dyDescent="0.3">
      <c r="D31" s="17"/>
      <c r="E31" s="17"/>
      <c r="F31" s="17"/>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
      <c r="AK31" s="1"/>
      <c r="AL31" s="1"/>
      <c r="AM31" s="1"/>
      <c r="AN31" s="1"/>
      <c r="AO31" s="1"/>
      <c r="AP31" s="1"/>
      <c r="AQ31" s="1"/>
      <c r="AR31" s="1"/>
      <c r="AS31" s="1"/>
      <c r="AT31" s="1"/>
      <c r="AU31" s="1"/>
    </row>
    <row r="32" spans="2:47" s="2" customFormat="1" ht="16.5" hidden="1" customHeight="1" x14ac:dyDescent="0.3">
      <c r="D32" s="17"/>
      <c r="E32" s="17"/>
      <c r="F32" s="17"/>
      <c r="H32" s="17"/>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
      <c r="AK32" s="1"/>
      <c r="AL32" s="1"/>
      <c r="AM32" s="1"/>
      <c r="AN32" s="1"/>
      <c r="AO32" s="1"/>
      <c r="AP32" s="1"/>
      <c r="AQ32" s="1"/>
      <c r="AR32" s="1"/>
      <c r="AS32" s="1"/>
      <c r="AT32" s="1"/>
      <c r="AU32" s="1"/>
    </row>
    <row r="33" spans="4:47" s="2" customFormat="1" ht="16.5" hidden="1" customHeight="1" x14ac:dyDescent="0.3">
      <c r="D33" s="17"/>
      <c r="E33" s="17"/>
      <c r="F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
      <c r="AK33" s="1"/>
      <c r="AL33" s="1"/>
      <c r="AM33" s="1"/>
      <c r="AN33" s="1"/>
      <c r="AO33" s="1"/>
      <c r="AP33" s="1"/>
      <c r="AQ33" s="1"/>
      <c r="AR33" s="1"/>
      <c r="AS33" s="1"/>
      <c r="AT33" s="1"/>
      <c r="AU33" s="1"/>
    </row>
    <row r="34" spans="4:47" s="2" customFormat="1" ht="117" hidden="1" customHeight="1" x14ac:dyDescent="0.3">
      <c r="D34" s="17"/>
      <c r="E34" s="17"/>
      <c r="F34" s="17"/>
      <c r="H34" s="17"/>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
      <c r="AK34" s="1"/>
      <c r="AL34" s="1"/>
      <c r="AM34" s="1"/>
      <c r="AN34" s="1"/>
      <c r="AO34" s="1"/>
      <c r="AP34" s="1"/>
      <c r="AQ34" s="1"/>
      <c r="AR34" s="1"/>
      <c r="AS34" s="1"/>
      <c r="AT34" s="1"/>
      <c r="AU34" s="1"/>
    </row>
    <row r="35" spans="4:47" s="2" customFormat="1" ht="16.5" hidden="1" customHeight="1" x14ac:dyDescent="0.3">
      <c r="D35" s="17"/>
      <c r="E35" s="17"/>
      <c r="F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
      <c r="AK35" s="1"/>
      <c r="AL35" s="1"/>
      <c r="AM35" s="1"/>
      <c r="AN35" s="1"/>
      <c r="AO35" s="1"/>
      <c r="AP35" s="1"/>
      <c r="AQ35" s="1"/>
      <c r="AR35" s="1"/>
      <c r="AS35" s="1"/>
      <c r="AT35" s="1"/>
      <c r="AU35" s="1"/>
    </row>
    <row r="38" spans="4:47" s="2" customFormat="1" ht="0" hidden="1" customHeight="1" x14ac:dyDescent="0.3">
      <c r="D38" s="17"/>
      <c r="E38" s="17"/>
      <c r="F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
      <c r="AK38" s="1"/>
      <c r="AL38" s="1"/>
      <c r="AM38" s="1"/>
      <c r="AN38" s="1"/>
      <c r="AO38" s="1"/>
      <c r="AP38" s="1"/>
      <c r="AQ38" s="1"/>
      <c r="AR38" s="1"/>
      <c r="AS38" s="1"/>
      <c r="AT38" s="1"/>
      <c r="AU38" s="1"/>
    </row>
    <row r="39" spans="4:47" s="2" customFormat="1" ht="0" hidden="1" customHeight="1" x14ac:dyDescent="0.3">
      <c r="D39" s="17"/>
      <c r="E39" s="17"/>
      <c r="F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
      <c r="AK39" s="1"/>
      <c r="AL39" s="1"/>
      <c r="AM39" s="1"/>
      <c r="AN39" s="1"/>
      <c r="AO39" s="1"/>
      <c r="AP39" s="1"/>
      <c r="AQ39" s="1"/>
      <c r="AR39" s="1"/>
      <c r="AS39" s="1"/>
      <c r="AT39" s="1"/>
      <c r="AU39" s="1"/>
    </row>
    <row r="40" spans="4:47" s="2" customFormat="1" ht="0" hidden="1" customHeight="1" x14ac:dyDescent="0.3">
      <c r="D40" s="17"/>
      <c r="E40" s="17"/>
      <c r="F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
      <c r="AK40" s="1"/>
      <c r="AL40" s="1"/>
      <c r="AM40" s="1"/>
      <c r="AN40" s="1"/>
      <c r="AO40" s="1"/>
      <c r="AP40" s="1"/>
      <c r="AQ40" s="1"/>
      <c r="AR40" s="1"/>
      <c r="AS40" s="1"/>
      <c r="AT40" s="1"/>
      <c r="AU40" s="1"/>
    </row>
    <row r="41" spans="4:47" s="2" customFormat="1" ht="0" hidden="1" customHeight="1" x14ac:dyDescent="0.3">
      <c r="D41" s="17"/>
      <c r="E41" s="17"/>
      <c r="F41" s="17"/>
      <c r="H41" s="17"/>
      <c r="I41" s="17"/>
      <c r="J41" s="17"/>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1"/>
      <c r="AK41" s="1"/>
      <c r="AL41" s="1"/>
      <c r="AM41" s="1"/>
      <c r="AN41" s="1"/>
      <c r="AO41" s="1"/>
      <c r="AP41" s="1"/>
      <c r="AQ41" s="1"/>
      <c r="AR41" s="1"/>
      <c r="AS41" s="1"/>
      <c r="AT41" s="1"/>
      <c r="AU41" s="1"/>
    </row>
    <row r="42" spans="4:47" s="2" customFormat="1" ht="0" hidden="1" customHeight="1" x14ac:dyDescent="0.3">
      <c r="D42" s="17"/>
      <c r="E42" s="17"/>
      <c r="F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
      <c r="AK42" s="1"/>
      <c r="AL42" s="1"/>
      <c r="AM42" s="1"/>
      <c r="AN42" s="1"/>
      <c r="AO42" s="1"/>
      <c r="AP42" s="1"/>
      <c r="AQ42" s="1"/>
      <c r="AR42" s="1"/>
      <c r="AS42" s="1"/>
      <c r="AT42" s="1"/>
      <c r="AU42" s="1"/>
    </row>
    <row r="43" spans="4:47" s="2" customFormat="1" ht="0" hidden="1" customHeight="1" x14ac:dyDescent="0.3">
      <c r="D43" s="17"/>
      <c r="E43" s="17"/>
      <c r="F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
      <c r="AK43" s="1"/>
      <c r="AL43" s="1"/>
      <c r="AM43" s="1"/>
      <c r="AN43" s="1"/>
      <c r="AO43" s="1"/>
      <c r="AP43" s="1"/>
      <c r="AQ43" s="1"/>
      <c r="AR43" s="1"/>
      <c r="AS43" s="1"/>
      <c r="AT43" s="1"/>
      <c r="AU43" s="1"/>
    </row>
    <row r="44" spans="4:47" s="2" customFormat="1" ht="0" hidden="1" customHeight="1" x14ac:dyDescent="0.3">
      <c r="D44" s="17"/>
      <c r="E44" s="17"/>
      <c r="F44" s="17"/>
      <c r="H44" s="17"/>
      <c r="I44" s="17"/>
      <c r="J44" s="17"/>
      <c r="K44" s="17"/>
      <c r="L44" s="17"/>
      <c r="M44" s="17"/>
      <c r="N44" s="17"/>
      <c r="O44" s="17"/>
      <c r="P44" s="17"/>
      <c r="Q44" s="17"/>
      <c r="R44" s="17"/>
      <c r="S44" s="17"/>
      <c r="T44" s="17"/>
      <c r="U44" s="17"/>
      <c r="V44" s="17"/>
      <c r="W44" s="17"/>
      <c r="X44" s="17"/>
      <c r="Y44" s="17"/>
      <c r="Z44" s="17"/>
      <c r="AA44" s="17"/>
      <c r="AB44" s="17"/>
      <c r="AC44" s="17"/>
      <c r="AD44" s="17"/>
      <c r="AE44" s="17"/>
      <c r="AF44" s="17"/>
      <c r="AG44" s="17"/>
      <c r="AH44" s="17"/>
      <c r="AI44" s="17"/>
      <c r="AJ44" s="1"/>
      <c r="AK44" s="1"/>
      <c r="AL44" s="1"/>
      <c r="AM44" s="1"/>
      <c r="AN44" s="1"/>
      <c r="AO44" s="1"/>
      <c r="AP44" s="1"/>
      <c r="AQ44" s="1"/>
      <c r="AR44" s="1"/>
      <c r="AS44" s="1"/>
      <c r="AT44" s="1"/>
      <c r="AU44" s="1"/>
    </row>
    <row r="45" spans="4:47" s="2" customFormat="1" ht="0" hidden="1" customHeight="1" x14ac:dyDescent="0.3">
      <c r="D45" s="17"/>
      <c r="E45" s="17"/>
      <c r="F45" s="17"/>
      <c r="H45" s="17"/>
      <c r="I45" s="17"/>
      <c r="J45" s="1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1"/>
      <c r="AK45" s="1"/>
      <c r="AL45" s="1"/>
      <c r="AM45" s="1"/>
      <c r="AN45" s="1"/>
      <c r="AO45" s="1"/>
      <c r="AP45" s="1"/>
      <c r="AQ45" s="1"/>
      <c r="AR45" s="1"/>
      <c r="AS45" s="1"/>
      <c r="AT45" s="1"/>
      <c r="AU45" s="1"/>
    </row>
    <row r="46" spans="4:47" s="2" customFormat="1" ht="0" hidden="1" customHeight="1" x14ac:dyDescent="0.3">
      <c r="D46" s="17"/>
      <c r="E46" s="17"/>
      <c r="F46" s="17"/>
      <c r="H46" s="17"/>
      <c r="I46" s="17"/>
      <c r="J46" s="17"/>
      <c r="K46" s="17"/>
      <c r="L46" s="17"/>
      <c r="M46" s="17"/>
      <c r="N46" s="17"/>
      <c r="O46" s="17"/>
      <c r="P46" s="17"/>
      <c r="Q46" s="17"/>
      <c r="R46" s="17"/>
      <c r="S46" s="17"/>
      <c r="T46" s="17"/>
      <c r="U46" s="17"/>
      <c r="V46" s="17"/>
      <c r="W46" s="17"/>
      <c r="X46" s="17"/>
      <c r="Y46" s="17"/>
      <c r="Z46" s="17"/>
      <c r="AA46" s="17"/>
      <c r="AB46" s="17"/>
      <c r="AC46" s="17"/>
      <c r="AD46" s="17"/>
      <c r="AE46" s="17"/>
      <c r="AF46" s="17"/>
      <c r="AG46" s="17"/>
      <c r="AH46" s="17"/>
      <c r="AI46" s="17"/>
      <c r="AJ46" s="1"/>
      <c r="AK46" s="1"/>
      <c r="AL46" s="1"/>
      <c r="AM46" s="1"/>
      <c r="AN46" s="1"/>
      <c r="AO46" s="1"/>
      <c r="AP46" s="1"/>
      <c r="AQ46" s="1"/>
      <c r="AR46" s="1"/>
      <c r="AS46" s="1"/>
      <c r="AT46" s="1"/>
      <c r="AU46" s="1"/>
    </row>
    <row r="47" spans="4:47" s="2" customFormat="1" ht="0" hidden="1" customHeight="1" x14ac:dyDescent="0.3">
      <c r="D47" s="17"/>
      <c r="E47" s="17"/>
      <c r="F47" s="17"/>
      <c r="H47" s="17"/>
      <c r="I47" s="17"/>
      <c r="J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
      <c r="AK47" s="1"/>
      <c r="AL47" s="1"/>
      <c r="AM47" s="1"/>
      <c r="AN47" s="1"/>
      <c r="AO47" s="1"/>
      <c r="AP47" s="1"/>
      <c r="AQ47" s="1"/>
      <c r="AR47" s="1"/>
      <c r="AS47" s="1"/>
      <c r="AT47" s="1"/>
      <c r="AU47" s="1"/>
    </row>
    <row r="48" spans="4:47" s="2" customFormat="1" ht="0" hidden="1" customHeight="1" x14ac:dyDescent="0.3">
      <c r="D48" s="17"/>
      <c r="E48" s="17"/>
      <c r="F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
      <c r="AK48" s="1"/>
      <c r="AL48" s="1"/>
      <c r="AM48" s="1"/>
      <c r="AN48" s="1"/>
      <c r="AO48" s="1"/>
      <c r="AP48" s="1"/>
      <c r="AQ48" s="1"/>
      <c r="AR48" s="1"/>
      <c r="AS48" s="1"/>
      <c r="AT48" s="1"/>
      <c r="AU48" s="1"/>
    </row>
    <row r="49" spans="4:47" s="2" customFormat="1" ht="0" hidden="1" customHeight="1" x14ac:dyDescent="0.3">
      <c r="D49" s="17"/>
      <c r="E49" s="17"/>
      <c r="F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
      <c r="AK49" s="1"/>
      <c r="AL49" s="1"/>
      <c r="AM49" s="1"/>
      <c r="AN49" s="1"/>
      <c r="AO49" s="1"/>
      <c r="AP49" s="1"/>
      <c r="AQ49" s="1"/>
      <c r="AR49" s="1"/>
      <c r="AS49" s="1"/>
      <c r="AT49" s="1"/>
      <c r="AU49" s="1"/>
    </row>
    <row r="50" spans="4:47" s="2" customFormat="1" ht="0" hidden="1" customHeight="1" x14ac:dyDescent="0.3">
      <c r="D50" s="17"/>
      <c r="E50" s="17"/>
      <c r="F50" s="17"/>
      <c r="H50" s="17"/>
      <c r="I50" s="17"/>
      <c r="J50" s="17"/>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
      <c r="AK50" s="1"/>
      <c r="AL50" s="1"/>
      <c r="AM50" s="1"/>
      <c r="AN50" s="1"/>
      <c r="AO50" s="1"/>
      <c r="AP50" s="1"/>
      <c r="AQ50" s="1"/>
      <c r="AR50" s="1"/>
      <c r="AS50" s="1"/>
      <c r="AT50" s="1"/>
      <c r="AU50" s="1"/>
    </row>
    <row r="51" spans="4:47" s="2" customFormat="1" ht="0" hidden="1" customHeight="1" x14ac:dyDescent="0.3">
      <c r="D51" s="17"/>
      <c r="E51" s="17"/>
      <c r="F51" s="17"/>
      <c r="H51" s="17"/>
      <c r="I51" s="17"/>
      <c r="J51" s="17"/>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1"/>
      <c r="AK51" s="1"/>
      <c r="AL51" s="1"/>
      <c r="AM51" s="1"/>
      <c r="AN51" s="1"/>
      <c r="AO51" s="1"/>
      <c r="AP51" s="1"/>
      <c r="AQ51" s="1"/>
      <c r="AR51" s="1"/>
      <c r="AS51" s="1"/>
      <c r="AT51" s="1"/>
      <c r="AU51" s="1"/>
    </row>
    <row r="52" spans="4:47" s="2" customFormat="1" ht="0" hidden="1" customHeight="1" x14ac:dyDescent="0.3">
      <c r="D52" s="17"/>
      <c r="E52" s="17"/>
      <c r="F52" s="17"/>
      <c r="H52" s="17"/>
      <c r="I52" s="17"/>
      <c r="J52" s="17"/>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1"/>
      <c r="AK52" s="1"/>
      <c r="AL52" s="1"/>
      <c r="AM52" s="1"/>
      <c r="AN52" s="1"/>
      <c r="AO52" s="1"/>
      <c r="AP52" s="1"/>
      <c r="AQ52" s="1"/>
      <c r="AR52" s="1"/>
      <c r="AS52" s="1"/>
      <c r="AT52" s="1"/>
      <c r="AU52" s="1"/>
    </row>
  </sheetData>
  <sheetProtection formatColumns="0" formatRows="0" autoFilter="0"/>
  <mergeCells count="24">
    <mergeCell ref="B14:C14"/>
    <mergeCell ref="B15:C15"/>
    <mergeCell ref="B16:C16"/>
    <mergeCell ref="B24:D25"/>
    <mergeCell ref="Q7:S7"/>
    <mergeCell ref="B9:C9"/>
    <mergeCell ref="B10:C10"/>
    <mergeCell ref="B11:C11"/>
    <mergeCell ref="B12:C12"/>
    <mergeCell ref="B13:C13"/>
    <mergeCell ref="M7:O7"/>
    <mergeCell ref="A7:A8"/>
    <mergeCell ref="B7:C8"/>
    <mergeCell ref="D7:D8"/>
    <mergeCell ref="E7:G7"/>
    <mergeCell ref="I7:K7"/>
    <mergeCell ref="A1:C4"/>
    <mergeCell ref="D1:T2"/>
    <mergeCell ref="D3:T4"/>
    <mergeCell ref="A6:D6"/>
    <mergeCell ref="E6:H6"/>
    <mergeCell ref="I6:L6"/>
    <mergeCell ref="M6:P6"/>
    <mergeCell ref="Q6:T6"/>
  </mergeCells>
  <conditionalFormatting sqref="I9">
    <cfRule type="cellIs" dxfId="274" priority="13" operator="equal">
      <formula>1</formula>
    </cfRule>
    <cfRule type="cellIs" dxfId="273" priority="14" operator="between">
      <formula>0.31</formula>
      <formula>0.9</formula>
    </cfRule>
    <cfRule type="cellIs" dxfId="272" priority="15" operator="between">
      <formula>0</formula>
      <formula>0.3</formula>
    </cfRule>
  </conditionalFormatting>
  <conditionalFormatting sqref="I10:I16">
    <cfRule type="cellIs" dxfId="271" priority="10" operator="equal">
      <formula>1</formula>
    </cfRule>
    <cfRule type="cellIs" dxfId="270" priority="11" operator="between">
      <formula>0.31</formula>
      <formula>0.9</formula>
    </cfRule>
    <cfRule type="cellIs" dxfId="269" priority="12" operator="between">
      <formula>0</formula>
      <formula>0.3</formula>
    </cfRule>
  </conditionalFormatting>
  <conditionalFormatting sqref="M16">
    <cfRule type="cellIs" dxfId="268" priority="7" operator="equal">
      <formula>1</formula>
    </cfRule>
    <cfRule type="cellIs" dxfId="267" priority="8" operator="between">
      <formula>0.31</formula>
      <formula>0.9</formula>
    </cfRule>
    <cfRule type="cellIs" dxfId="266" priority="9" operator="between">
      <formula>0</formula>
      <formula>0.3</formula>
    </cfRule>
  </conditionalFormatting>
  <conditionalFormatting sqref="M9:M15">
    <cfRule type="cellIs" dxfId="265" priority="4" operator="equal">
      <formula>1</formula>
    </cfRule>
    <cfRule type="cellIs" dxfId="264" priority="5" operator="between">
      <formula>0.31</formula>
      <formula>0.9</formula>
    </cfRule>
    <cfRule type="cellIs" dxfId="263" priority="6" operator="between">
      <formula>0</formula>
      <formula>0.3</formula>
    </cfRule>
  </conditionalFormatting>
  <conditionalFormatting sqref="Q9:Q16">
    <cfRule type="cellIs" dxfId="262" priority="1" operator="equal">
      <formula>1</formula>
    </cfRule>
    <cfRule type="cellIs" dxfId="261" priority="2" operator="between">
      <formula>0.31</formula>
      <formula>0.9</formula>
    </cfRule>
    <cfRule type="cellIs" dxfId="260" priority="3" operator="between">
      <formula>0</formula>
      <formula>0.3</formula>
    </cfRule>
  </conditionalFormatting>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3FB56-BA90-4085-9611-76A90FD8AF50}">
  <sheetPr>
    <tabColor theme="5"/>
  </sheetPr>
  <dimension ref="A1:AU35"/>
  <sheetViews>
    <sheetView zoomScale="70" zoomScaleNormal="70" workbookViewId="0">
      <pane xSplit="3" ySplit="8" topLeftCell="H9" activePane="bottomRight" state="frozen"/>
      <selection pane="topRight" activeCell="D1" sqref="D1"/>
      <selection pane="bottomLeft" activeCell="A9" sqref="A9"/>
      <selection pane="bottomRight" activeCell="Q16" sqref="Q16:Q17"/>
    </sheetView>
  </sheetViews>
  <sheetFormatPr baseColWidth="10" defaultColWidth="0" defaultRowHeight="0" customHeight="1" zeroHeight="1" x14ac:dyDescent="0.3"/>
  <cols>
    <col min="1" max="1" width="4" style="2" bestFit="1" customWidth="1"/>
    <col min="2" max="2" width="19" style="2" customWidth="1"/>
    <col min="3" max="3" width="29.28515625" style="2" customWidth="1"/>
    <col min="4" max="4" width="37" style="2" customWidth="1"/>
    <col min="5" max="5" width="8.5703125" style="2" customWidth="1"/>
    <col min="6" max="6" width="27.85546875" style="2" customWidth="1"/>
    <col min="7" max="7" width="23.7109375" style="2" customWidth="1"/>
    <col min="8" max="8" width="33.7109375" style="2" customWidth="1"/>
    <col min="9" max="9" width="8.5703125" style="17" customWidth="1"/>
    <col min="10" max="10" width="27.85546875" style="17" customWidth="1"/>
    <col min="11" max="11" width="23.7109375" style="17" customWidth="1"/>
    <col min="12" max="12" width="33.7109375" style="17" customWidth="1"/>
    <col min="13" max="13" width="8.5703125" style="17" customWidth="1"/>
    <col min="14" max="14" width="27.85546875" style="17" customWidth="1"/>
    <col min="15" max="15" width="23.7109375" style="17" customWidth="1"/>
    <col min="16" max="16" width="33.7109375" style="17" customWidth="1"/>
    <col min="17" max="17" width="8.5703125" style="17" customWidth="1"/>
    <col min="18" max="18" width="27.85546875" style="44" customWidth="1"/>
    <col min="19" max="19" width="23.7109375" style="17" customWidth="1"/>
    <col min="20" max="20" width="33.7109375" style="17" customWidth="1"/>
    <col min="21" max="21" width="11.42578125" style="17" customWidth="1"/>
    <col min="22" max="35" width="11.42578125" style="17" hidden="1" customWidth="1"/>
    <col min="36" max="16384" width="11.42578125" style="1" hidden="1"/>
  </cols>
  <sheetData>
    <row r="1" spans="1:47" ht="21" customHeight="1" x14ac:dyDescent="0.3">
      <c r="A1" s="573"/>
      <c r="B1" s="574"/>
      <c r="C1" s="574"/>
      <c r="D1" s="601" t="s">
        <v>38</v>
      </c>
      <c r="E1" s="601"/>
      <c r="F1" s="601"/>
      <c r="G1" s="601"/>
      <c r="H1" s="601"/>
      <c r="I1" s="601"/>
      <c r="J1" s="601"/>
      <c r="K1" s="601"/>
      <c r="L1" s="601"/>
      <c r="M1" s="601"/>
      <c r="N1" s="601"/>
      <c r="O1" s="601"/>
      <c r="P1" s="601"/>
      <c r="Q1" s="601"/>
      <c r="R1" s="601"/>
      <c r="S1" s="601"/>
      <c r="T1" s="601"/>
      <c r="U1" s="10"/>
      <c r="V1" s="10"/>
      <c r="W1" s="10"/>
      <c r="X1" s="10"/>
      <c r="Y1" s="10"/>
      <c r="Z1" s="10"/>
      <c r="AA1" s="10"/>
      <c r="AB1" s="10"/>
      <c r="AC1" s="10"/>
      <c r="AD1" s="10"/>
      <c r="AE1" s="10"/>
      <c r="AF1" s="10"/>
      <c r="AG1" s="10"/>
      <c r="AH1" s="10"/>
      <c r="AI1" s="10"/>
    </row>
    <row r="2" spans="1:47" ht="18" customHeight="1" x14ac:dyDescent="0.3">
      <c r="A2" s="576"/>
      <c r="B2" s="577"/>
      <c r="C2" s="577"/>
      <c r="D2" s="601"/>
      <c r="E2" s="601"/>
      <c r="F2" s="601"/>
      <c r="G2" s="601"/>
      <c r="H2" s="601"/>
      <c r="I2" s="601"/>
      <c r="J2" s="601"/>
      <c r="K2" s="601"/>
      <c r="L2" s="601"/>
      <c r="M2" s="601"/>
      <c r="N2" s="601"/>
      <c r="O2" s="601"/>
      <c r="P2" s="601"/>
      <c r="Q2" s="601"/>
      <c r="R2" s="601"/>
      <c r="S2" s="601"/>
      <c r="T2" s="601"/>
      <c r="U2" s="10"/>
      <c r="V2" s="10"/>
      <c r="W2" s="10"/>
      <c r="X2" s="10"/>
      <c r="Y2" s="10"/>
      <c r="Z2" s="10"/>
      <c r="AA2" s="10"/>
      <c r="AB2" s="10"/>
      <c r="AC2" s="10"/>
      <c r="AD2" s="10"/>
      <c r="AE2" s="10"/>
      <c r="AF2" s="10"/>
      <c r="AG2" s="10"/>
      <c r="AH2" s="10"/>
      <c r="AI2" s="10"/>
    </row>
    <row r="3" spans="1:47" ht="23.25" customHeight="1" x14ac:dyDescent="0.3">
      <c r="A3" s="576"/>
      <c r="B3" s="577"/>
      <c r="C3" s="577"/>
      <c r="D3" s="662" t="s">
        <v>1460</v>
      </c>
      <c r="E3" s="601"/>
      <c r="F3" s="601"/>
      <c r="G3" s="601"/>
      <c r="H3" s="601"/>
      <c r="I3" s="601"/>
      <c r="J3" s="601"/>
      <c r="K3" s="601"/>
      <c r="L3" s="601"/>
      <c r="M3" s="601"/>
      <c r="N3" s="601"/>
      <c r="O3" s="601"/>
      <c r="P3" s="601"/>
      <c r="Q3" s="601"/>
      <c r="R3" s="601"/>
      <c r="S3" s="601"/>
      <c r="T3" s="601"/>
      <c r="U3" s="10"/>
      <c r="V3" s="10"/>
      <c r="W3" s="10"/>
      <c r="X3" s="10"/>
      <c r="Y3" s="10"/>
      <c r="Z3" s="10"/>
      <c r="AA3" s="10"/>
      <c r="AB3" s="10"/>
      <c r="AC3" s="10"/>
      <c r="AD3" s="10"/>
      <c r="AE3" s="10"/>
      <c r="AF3" s="10"/>
      <c r="AG3" s="10"/>
      <c r="AH3" s="10"/>
      <c r="AI3" s="10"/>
    </row>
    <row r="4" spans="1:47" ht="23.25" customHeight="1" x14ac:dyDescent="0.3">
      <c r="A4" s="579"/>
      <c r="B4" s="580"/>
      <c r="C4" s="580"/>
      <c r="D4" s="601"/>
      <c r="E4" s="601"/>
      <c r="F4" s="601"/>
      <c r="G4" s="601"/>
      <c r="H4" s="601"/>
      <c r="I4" s="601"/>
      <c r="J4" s="601"/>
      <c r="K4" s="601"/>
      <c r="L4" s="601"/>
      <c r="M4" s="601"/>
      <c r="N4" s="601"/>
      <c r="O4" s="601"/>
      <c r="P4" s="601"/>
      <c r="Q4" s="601"/>
      <c r="R4" s="601"/>
      <c r="S4" s="601"/>
      <c r="T4" s="601"/>
      <c r="U4" s="10"/>
      <c r="V4" s="10"/>
      <c r="W4" s="10"/>
      <c r="X4" s="10"/>
      <c r="Y4" s="10"/>
      <c r="Z4" s="10"/>
      <c r="AA4" s="10"/>
      <c r="AB4" s="10"/>
      <c r="AC4" s="10"/>
      <c r="AD4" s="10"/>
      <c r="AE4" s="10"/>
      <c r="AF4" s="10"/>
      <c r="AG4" s="10"/>
      <c r="AH4" s="10"/>
      <c r="AI4" s="10"/>
    </row>
    <row r="5" spans="1:47" ht="16.5" hidden="1" x14ac:dyDescent="0.3">
      <c r="A5" s="11"/>
      <c r="B5" s="11"/>
      <c r="C5" s="11"/>
      <c r="D5" s="11"/>
      <c r="E5" s="11"/>
      <c r="F5" s="11"/>
      <c r="G5" s="11"/>
      <c r="H5" s="11"/>
      <c r="I5" s="10"/>
      <c r="J5" s="10"/>
      <c r="K5" s="10"/>
      <c r="L5" s="10"/>
      <c r="M5" s="10"/>
      <c r="N5" s="10"/>
      <c r="O5" s="10"/>
      <c r="P5" s="10"/>
      <c r="Q5" s="10"/>
      <c r="R5" s="43"/>
      <c r="S5" s="10"/>
      <c r="T5" s="10"/>
      <c r="U5" s="10"/>
      <c r="V5" s="10"/>
      <c r="W5" s="10"/>
      <c r="X5" s="10"/>
      <c r="Y5" s="10"/>
      <c r="Z5" s="10"/>
      <c r="AA5" s="10"/>
      <c r="AB5" s="10"/>
      <c r="AC5" s="10"/>
      <c r="AD5" s="10"/>
      <c r="AE5" s="10"/>
      <c r="AF5" s="10"/>
      <c r="AG5" s="10"/>
      <c r="AH5" s="10"/>
      <c r="AI5" s="10"/>
    </row>
    <row r="6" spans="1:47" ht="15.75" customHeight="1" x14ac:dyDescent="0.3">
      <c r="A6" s="602"/>
      <c r="B6" s="602"/>
      <c r="C6" s="602"/>
      <c r="D6" s="602"/>
      <c r="E6" s="571" t="s">
        <v>51</v>
      </c>
      <c r="F6" s="571"/>
      <c r="G6" s="571"/>
      <c r="H6" s="571"/>
      <c r="I6" s="572" t="s">
        <v>52</v>
      </c>
      <c r="J6" s="572"/>
      <c r="K6" s="572"/>
      <c r="L6" s="572"/>
      <c r="M6" s="572" t="s">
        <v>54</v>
      </c>
      <c r="N6" s="572"/>
      <c r="O6" s="572"/>
      <c r="P6" s="572"/>
      <c r="Q6" s="572" t="s">
        <v>53</v>
      </c>
      <c r="R6" s="572"/>
      <c r="S6" s="572"/>
      <c r="T6" s="572"/>
      <c r="U6" s="10"/>
      <c r="V6" s="10"/>
      <c r="W6" s="10"/>
      <c r="X6" s="10"/>
      <c r="Y6" s="10"/>
      <c r="Z6" s="10"/>
      <c r="AA6" s="10"/>
      <c r="AB6" s="10"/>
      <c r="AC6" s="10"/>
      <c r="AD6" s="10"/>
      <c r="AE6" s="10"/>
      <c r="AF6" s="10"/>
      <c r="AG6" s="10"/>
      <c r="AH6" s="10"/>
      <c r="AI6" s="10"/>
    </row>
    <row r="7" spans="1:47" ht="27.75" customHeight="1" x14ac:dyDescent="0.3">
      <c r="A7" s="603" t="s">
        <v>17</v>
      </c>
      <c r="B7" s="604" t="s">
        <v>37</v>
      </c>
      <c r="C7" s="604"/>
      <c r="D7" s="605" t="s">
        <v>32</v>
      </c>
      <c r="E7" s="559" t="s">
        <v>59</v>
      </c>
      <c r="F7" s="559"/>
      <c r="G7" s="559"/>
      <c r="H7" s="13" t="s">
        <v>60</v>
      </c>
      <c r="I7" s="559" t="s">
        <v>59</v>
      </c>
      <c r="J7" s="559"/>
      <c r="K7" s="559"/>
      <c r="L7" s="13" t="s">
        <v>60</v>
      </c>
      <c r="M7" s="559" t="s">
        <v>59</v>
      </c>
      <c r="N7" s="559"/>
      <c r="O7" s="559"/>
      <c r="P7" s="13" t="s">
        <v>60</v>
      </c>
      <c r="Q7" s="559" t="s">
        <v>59</v>
      </c>
      <c r="R7" s="559"/>
      <c r="S7" s="559"/>
      <c r="T7" s="13" t="s">
        <v>60</v>
      </c>
      <c r="U7" s="10"/>
      <c r="V7" s="10"/>
      <c r="W7" s="10"/>
      <c r="X7" s="10"/>
      <c r="Y7" s="10"/>
      <c r="Z7" s="10"/>
      <c r="AA7" s="10"/>
      <c r="AB7" s="10"/>
      <c r="AC7" s="10"/>
      <c r="AD7" s="10"/>
      <c r="AE7" s="10"/>
      <c r="AF7" s="10"/>
      <c r="AG7" s="10"/>
      <c r="AH7" s="10"/>
      <c r="AI7" s="10"/>
    </row>
    <row r="8" spans="1:47" ht="30.75" customHeight="1" x14ac:dyDescent="0.25">
      <c r="A8" s="603"/>
      <c r="B8" s="604"/>
      <c r="C8" s="604"/>
      <c r="D8" s="605"/>
      <c r="E8" s="25" t="s">
        <v>33</v>
      </c>
      <c r="F8" s="25" t="s">
        <v>34</v>
      </c>
      <c r="G8" s="25" t="s">
        <v>35</v>
      </c>
      <c r="H8" s="14" t="s">
        <v>36</v>
      </c>
      <c r="I8" s="25" t="s">
        <v>33</v>
      </c>
      <c r="J8" s="25" t="s">
        <v>34</v>
      </c>
      <c r="K8" s="25" t="s">
        <v>35</v>
      </c>
      <c r="L8" s="14" t="s">
        <v>36</v>
      </c>
      <c r="M8" s="25" t="s">
        <v>33</v>
      </c>
      <c r="N8" s="25" t="s">
        <v>34</v>
      </c>
      <c r="O8" s="25" t="s">
        <v>35</v>
      </c>
      <c r="P8" s="14" t="s">
        <v>36</v>
      </c>
      <c r="Q8" s="25" t="s">
        <v>33</v>
      </c>
      <c r="R8" s="25" t="s">
        <v>34</v>
      </c>
      <c r="S8" s="25" t="s">
        <v>35</v>
      </c>
      <c r="T8" s="14" t="s">
        <v>36</v>
      </c>
      <c r="U8" s="15"/>
      <c r="V8" s="15"/>
      <c r="W8" s="15"/>
      <c r="X8" s="15"/>
      <c r="Y8" s="15"/>
      <c r="Z8" s="15"/>
      <c r="AA8" s="15"/>
      <c r="AB8" s="15"/>
      <c r="AC8" s="15"/>
      <c r="AD8" s="15"/>
      <c r="AE8" s="15"/>
      <c r="AF8" s="15"/>
      <c r="AG8" s="15"/>
      <c r="AH8" s="15"/>
      <c r="AI8" s="15"/>
    </row>
    <row r="9" spans="1:47" ht="113.25" customHeight="1" x14ac:dyDescent="0.25">
      <c r="A9" s="7">
        <v>1</v>
      </c>
      <c r="B9" s="661" t="s">
        <v>131</v>
      </c>
      <c r="C9" s="661"/>
      <c r="D9" s="18" t="s">
        <v>132</v>
      </c>
      <c r="E9" s="333">
        <v>1</v>
      </c>
      <c r="F9" s="98" t="s">
        <v>195</v>
      </c>
      <c r="G9" s="98" t="s">
        <v>196</v>
      </c>
      <c r="H9" s="98" t="s">
        <v>213</v>
      </c>
      <c r="I9" s="428">
        <f>E9</f>
        <v>1</v>
      </c>
      <c r="J9" s="19"/>
      <c r="K9" s="19"/>
      <c r="L9" s="20"/>
      <c r="M9" s="428">
        <f t="shared" ref="M9:M17" si="0">I9</f>
        <v>1</v>
      </c>
      <c r="N9" s="19"/>
      <c r="O9" s="19"/>
      <c r="P9" s="20"/>
      <c r="Q9" s="428">
        <f t="shared" ref="Q9:Q12" si="1">M9</f>
        <v>1</v>
      </c>
      <c r="R9" s="19"/>
      <c r="S9" s="19"/>
      <c r="T9" s="20"/>
      <c r="U9" s="16"/>
      <c r="V9" s="16"/>
      <c r="W9" s="16"/>
      <c r="X9" s="16"/>
      <c r="Y9" s="16"/>
      <c r="Z9" s="16"/>
      <c r="AA9" s="16"/>
      <c r="AB9" s="16"/>
      <c r="AC9" s="16"/>
      <c r="AD9" s="16"/>
      <c r="AE9" s="16"/>
      <c r="AF9" s="16"/>
      <c r="AG9" s="16"/>
      <c r="AH9" s="16"/>
      <c r="AI9" s="16"/>
    </row>
    <row r="10" spans="1:47" ht="63.75" customHeight="1" x14ac:dyDescent="0.25">
      <c r="A10" s="7">
        <v>2</v>
      </c>
      <c r="B10" s="661" t="s">
        <v>133</v>
      </c>
      <c r="C10" s="661"/>
      <c r="D10" s="18" t="s">
        <v>134</v>
      </c>
      <c r="E10" s="333">
        <v>1</v>
      </c>
      <c r="F10" s="98" t="s">
        <v>214</v>
      </c>
      <c r="G10" s="98" t="s">
        <v>196</v>
      </c>
      <c r="H10" s="98" t="s">
        <v>215</v>
      </c>
      <c r="I10" s="428">
        <f t="shared" ref="I10:I16" si="2">E10</f>
        <v>1</v>
      </c>
      <c r="J10" s="19"/>
      <c r="K10" s="19"/>
      <c r="L10" s="20"/>
      <c r="M10" s="428">
        <f t="shared" si="0"/>
        <v>1</v>
      </c>
      <c r="N10" s="19"/>
      <c r="O10" s="19"/>
      <c r="P10" s="20"/>
      <c r="Q10" s="428">
        <f t="shared" si="1"/>
        <v>1</v>
      </c>
      <c r="R10" s="19"/>
      <c r="S10" s="19"/>
      <c r="T10" s="20"/>
      <c r="U10" s="16"/>
      <c r="V10" s="16"/>
      <c r="W10" s="16"/>
      <c r="X10" s="16"/>
      <c r="Y10" s="16"/>
      <c r="Z10" s="16"/>
      <c r="AA10" s="16"/>
      <c r="AB10" s="16"/>
      <c r="AC10" s="16"/>
      <c r="AD10" s="16"/>
      <c r="AE10" s="16"/>
      <c r="AF10" s="16"/>
      <c r="AG10" s="16"/>
      <c r="AH10" s="16"/>
      <c r="AI10" s="16"/>
    </row>
    <row r="11" spans="1:47" ht="81.75" customHeight="1" x14ac:dyDescent="0.25">
      <c r="A11" s="7">
        <v>3</v>
      </c>
      <c r="B11" s="661" t="s">
        <v>135</v>
      </c>
      <c r="C11" s="661"/>
      <c r="D11" s="18" t="s">
        <v>136</v>
      </c>
      <c r="E11" s="333">
        <v>1</v>
      </c>
      <c r="F11" s="98" t="s">
        <v>197</v>
      </c>
      <c r="G11" s="29" t="s">
        <v>198</v>
      </c>
      <c r="H11" s="98" t="s">
        <v>213</v>
      </c>
      <c r="I11" s="428">
        <f t="shared" si="2"/>
        <v>1</v>
      </c>
      <c r="J11" s="19"/>
      <c r="K11" s="19"/>
      <c r="L11" s="20"/>
      <c r="M11" s="428">
        <f t="shared" si="0"/>
        <v>1</v>
      </c>
      <c r="N11" s="19"/>
      <c r="O11" s="19"/>
      <c r="P11" s="20"/>
      <c r="Q11" s="428">
        <f t="shared" si="1"/>
        <v>1</v>
      </c>
      <c r="R11" s="19"/>
      <c r="S11" s="19"/>
      <c r="T11" s="20"/>
      <c r="U11" s="16"/>
      <c r="V11" s="16"/>
      <c r="W11" s="16"/>
      <c r="X11" s="16"/>
      <c r="Y11" s="16"/>
      <c r="Z11" s="16"/>
      <c r="AA11" s="16"/>
      <c r="AB11" s="16"/>
      <c r="AC11" s="16"/>
      <c r="AD11" s="16"/>
      <c r="AE11" s="16"/>
      <c r="AF11" s="16"/>
      <c r="AG11" s="16"/>
      <c r="AH11" s="16"/>
      <c r="AI11" s="16"/>
    </row>
    <row r="12" spans="1:47" ht="60.75" customHeight="1" x14ac:dyDescent="0.3">
      <c r="A12" s="7">
        <v>4</v>
      </c>
      <c r="B12" s="661" t="s">
        <v>137</v>
      </c>
      <c r="C12" s="661"/>
      <c r="D12" s="18" t="s">
        <v>138</v>
      </c>
      <c r="E12" s="24">
        <v>0</v>
      </c>
      <c r="F12" s="38"/>
      <c r="G12" s="38"/>
      <c r="H12" s="38"/>
      <c r="I12" s="428">
        <v>1</v>
      </c>
      <c r="J12" s="28" t="s">
        <v>1458</v>
      </c>
      <c r="K12" s="28" t="s">
        <v>1459</v>
      </c>
      <c r="L12" s="28" t="s">
        <v>1458</v>
      </c>
      <c r="M12" s="428">
        <f t="shared" si="0"/>
        <v>1</v>
      </c>
      <c r="N12" s="26"/>
      <c r="O12" s="26"/>
      <c r="P12" s="26"/>
      <c r="Q12" s="428">
        <f t="shared" si="1"/>
        <v>1</v>
      </c>
      <c r="R12" s="18"/>
      <c r="S12" s="26"/>
      <c r="T12" s="18"/>
    </row>
    <row r="13" spans="1:47" ht="48" customHeight="1" x14ac:dyDescent="0.3">
      <c r="A13" s="7">
        <v>5</v>
      </c>
      <c r="B13" s="661" t="s">
        <v>139</v>
      </c>
      <c r="C13" s="661"/>
      <c r="D13" s="38" t="s">
        <v>139</v>
      </c>
      <c r="E13" s="24">
        <v>0</v>
      </c>
      <c r="F13" s="38"/>
      <c r="G13" s="38"/>
      <c r="H13" s="38"/>
      <c r="I13" s="428">
        <f t="shared" si="2"/>
        <v>0</v>
      </c>
      <c r="J13" s="26"/>
      <c r="K13" s="26"/>
      <c r="L13" s="26"/>
      <c r="M13" s="428">
        <f t="shared" si="0"/>
        <v>0</v>
      </c>
      <c r="N13" s="26"/>
      <c r="O13" s="26"/>
      <c r="P13" s="26"/>
      <c r="Q13" s="428">
        <v>1</v>
      </c>
      <c r="R13" s="463" t="s">
        <v>1482</v>
      </c>
      <c r="S13" s="28" t="s">
        <v>1459</v>
      </c>
      <c r="T13" s="18"/>
    </row>
    <row r="14" spans="1:47" ht="73.5" customHeight="1" x14ac:dyDescent="0.3">
      <c r="A14" s="7">
        <v>6</v>
      </c>
      <c r="B14" s="661" t="s">
        <v>140</v>
      </c>
      <c r="C14" s="661"/>
      <c r="D14" s="18" t="s">
        <v>141</v>
      </c>
      <c r="E14" s="24">
        <v>0</v>
      </c>
      <c r="F14" s="38"/>
      <c r="G14" s="38"/>
      <c r="H14" s="38"/>
      <c r="I14" s="428">
        <f t="shared" si="2"/>
        <v>0</v>
      </c>
      <c r="J14" s="26"/>
      <c r="K14" s="26"/>
      <c r="L14" s="26"/>
      <c r="M14" s="428">
        <f t="shared" si="0"/>
        <v>0</v>
      </c>
      <c r="N14" s="26"/>
      <c r="O14" s="26"/>
      <c r="P14" s="26"/>
      <c r="Q14" s="428">
        <v>1</v>
      </c>
      <c r="R14" s="463" t="s">
        <v>1483</v>
      </c>
      <c r="S14" s="471" t="s">
        <v>1484</v>
      </c>
      <c r="T14" s="18"/>
    </row>
    <row r="15" spans="1:47" ht="39" customHeight="1" x14ac:dyDescent="0.3">
      <c r="A15" s="7">
        <v>7</v>
      </c>
      <c r="B15" s="661" t="s">
        <v>142</v>
      </c>
      <c r="C15" s="661"/>
      <c r="D15" s="18" t="s">
        <v>143</v>
      </c>
      <c r="E15" s="24">
        <v>0</v>
      </c>
      <c r="F15" s="38"/>
      <c r="G15" s="38"/>
      <c r="H15" s="38"/>
      <c r="I15" s="428">
        <f t="shared" si="2"/>
        <v>0</v>
      </c>
      <c r="J15" s="26"/>
      <c r="K15" s="26"/>
      <c r="L15" s="26"/>
      <c r="M15" s="428">
        <f t="shared" si="0"/>
        <v>0</v>
      </c>
      <c r="N15" s="26"/>
      <c r="O15" s="26"/>
      <c r="P15" s="26"/>
      <c r="Q15" s="428">
        <v>1</v>
      </c>
      <c r="R15" s="463" t="s">
        <v>1485</v>
      </c>
      <c r="S15" s="28" t="s">
        <v>1459</v>
      </c>
      <c r="T15" s="18"/>
    </row>
    <row r="16" spans="1:47" s="2" customFormat="1" ht="51" customHeight="1" x14ac:dyDescent="0.3">
      <c r="A16" s="7">
        <v>8</v>
      </c>
      <c r="B16" s="661" t="s">
        <v>844</v>
      </c>
      <c r="C16" s="661"/>
      <c r="D16" s="38" t="s">
        <v>144</v>
      </c>
      <c r="E16" s="24">
        <v>0</v>
      </c>
      <c r="F16" s="38"/>
      <c r="G16" s="38"/>
      <c r="H16" s="38"/>
      <c r="I16" s="428">
        <f t="shared" si="2"/>
        <v>0</v>
      </c>
      <c r="J16" s="26"/>
      <c r="K16" s="26"/>
      <c r="L16" s="26"/>
      <c r="M16" s="428">
        <f t="shared" si="0"/>
        <v>0</v>
      </c>
      <c r="N16" s="38"/>
      <c r="O16" s="26"/>
      <c r="P16" s="26"/>
      <c r="Q16" s="428">
        <v>1</v>
      </c>
      <c r="R16" s="28" t="s">
        <v>1486</v>
      </c>
      <c r="S16" s="28" t="s">
        <v>1487</v>
      </c>
      <c r="T16" s="28"/>
      <c r="U16" s="17"/>
      <c r="V16" s="17"/>
      <c r="W16" s="17"/>
      <c r="X16" s="17"/>
      <c r="Y16" s="17"/>
      <c r="Z16" s="17"/>
      <c r="AA16" s="17"/>
      <c r="AB16" s="17"/>
      <c r="AC16" s="17"/>
      <c r="AD16" s="17"/>
      <c r="AE16" s="17"/>
      <c r="AF16" s="17"/>
      <c r="AG16" s="17"/>
      <c r="AH16" s="17"/>
      <c r="AI16" s="17"/>
      <c r="AJ16" s="1"/>
      <c r="AK16" s="1"/>
      <c r="AL16" s="1"/>
      <c r="AM16" s="1"/>
      <c r="AN16" s="1"/>
      <c r="AO16" s="1"/>
      <c r="AP16" s="1"/>
      <c r="AQ16" s="1"/>
      <c r="AR16" s="1"/>
      <c r="AS16" s="1"/>
      <c r="AT16" s="1"/>
      <c r="AU16" s="1"/>
    </row>
    <row r="17" spans="2:47" s="2" customFormat="1" ht="16.5" customHeight="1" thickBot="1" x14ac:dyDescent="0.35">
      <c r="E17" s="23">
        <f>IFERROR(AVERAGE(E9:E16),"")</f>
        <v>0.375</v>
      </c>
      <c r="I17" s="27">
        <f>IFERROR(AVERAGE(I9:I16),"")</f>
        <v>0.5</v>
      </c>
      <c r="J17" s="17"/>
      <c r="K17" s="17"/>
      <c r="L17" s="17"/>
      <c r="M17" s="428">
        <f t="shared" si="0"/>
        <v>0.5</v>
      </c>
      <c r="N17" s="17"/>
      <c r="O17" s="17"/>
      <c r="P17" s="17"/>
      <c r="Q17" s="428">
        <v>1</v>
      </c>
      <c r="R17" s="44"/>
      <c r="S17" s="17"/>
      <c r="T17" s="17"/>
      <c r="U17" s="17"/>
      <c r="V17" s="17"/>
      <c r="W17" s="17"/>
      <c r="X17" s="17"/>
      <c r="Y17" s="17"/>
      <c r="Z17" s="17"/>
      <c r="AA17" s="17"/>
      <c r="AB17" s="17"/>
      <c r="AC17" s="17"/>
      <c r="AD17" s="17"/>
      <c r="AE17" s="17"/>
      <c r="AF17" s="17"/>
      <c r="AG17" s="17"/>
      <c r="AH17" s="17"/>
      <c r="AI17" s="17"/>
      <c r="AJ17" s="1"/>
      <c r="AK17" s="1"/>
      <c r="AL17" s="1"/>
      <c r="AM17" s="1"/>
      <c r="AN17" s="1"/>
      <c r="AO17" s="1"/>
      <c r="AP17" s="1"/>
      <c r="AQ17" s="1"/>
      <c r="AR17" s="1"/>
      <c r="AS17" s="1"/>
      <c r="AT17" s="1"/>
      <c r="AU17" s="1"/>
    </row>
    <row r="18" spans="2:47" s="2" customFormat="1" ht="16.5" customHeight="1" x14ac:dyDescent="0.3">
      <c r="I18" s="17"/>
      <c r="J18" s="17"/>
      <c r="K18" s="17"/>
      <c r="L18" s="17"/>
      <c r="M18" s="17"/>
      <c r="N18" s="17"/>
      <c r="O18" s="17"/>
      <c r="P18" s="17"/>
      <c r="Q18" s="17"/>
      <c r="R18" s="44"/>
      <c r="S18" s="17"/>
      <c r="T18" s="17"/>
      <c r="U18" s="17"/>
      <c r="V18" s="17"/>
      <c r="W18" s="17"/>
      <c r="X18" s="17"/>
      <c r="Y18" s="17"/>
      <c r="Z18" s="17"/>
      <c r="AA18" s="17"/>
      <c r="AB18" s="17"/>
      <c r="AC18" s="17"/>
      <c r="AD18" s="17"/>
      <c r="AE18" s="17"/>
      <c r="AF18" s="17"/>
      <c r="AG18" s="17"/>
      <c r="AH18" s="17"/>
      <c r="AI18" s="17"/>
      <c r="AJ18" s="1"/>
      <c r="AK18" s="1"/>
      <c r="AL18" s="1"/>
      <c r="AM18" s="1"/>
      <c r="AN18" s="1"/>
      <c r="AO18" s="1"/>
      <c r="AP18" s="1"/>
      <c r="AQ18" s="1"/>
      <c r="AR18" s="1"/>
      <c r="AS18" s="1"/>
      <c r="AT18" s="1"/>
      <c r="AU18" s="1"/>
    </row>
    <row r="19" spans="2:47" s="2" customFormat="1" ht="16.5" customHeight="1" x14ac:dyDescent="0.3">
      <c r="I19" s="17"/>
      <c r="J19" s="17"/>
      <c r="K19" s="17"/>
      <c r="L19" s="17"/>
      <c r="M19" s="17"/>
      <c r="N19" s="17"/>
      <c r="O19" s="17"/>
      <c r="P19" s="17"/>
      <c r="Q19" s="17"/>
      <c r="R19" s="44"/>
      <c r="S19" s="17"/>
      <c r="T19" s="17"/>
      <c r="U19" s="17"/>
      <c r="V19" s="17"/>
      <c r="W19" s="17"/>
      <c r="X19" s="17"/>
      <c r="Y19" s="17"/>
      <c r="Z19" s="17"/>
      <c r="AA19" s="17"/>
      <c r="AB19" s="17"/>
      <c r="AC19" s="17"/>
      <c r="AD19" s="17"/>
      <c r="AE19" s="17"/>
      <c r="AF19" s="17"/>
      <c r="AG19" s="17"/>
      <c r="AH19" s="17"/>
      <c r="AI19" s="17"/>
      <c r="AJ19" s="1"/>
      <c r="AK19" s="1"/>
      <c r="AL19" s="1"/>
      <c r="AM19" s="1"/>
      <c r="AN19" s="1"/>
      <c r="AO19" s="1"/>
      <c r="AP19" s="1"/>
      <c r="AQ19" s="1"/>
      <c r="AR19" s="1"/>
      <c r="AS19" s="1"/>
      <c r="AT19" s="1"/>
      <c r="AU19" s="1"/>
    </row>
    <row r="20" spans="2:47" s="2" customFormat="1" ht="47.25" hidden="1" customHeight="1" thickBot="1" x14ac:dyDescent="0.35">
      <c r="B20" s="106" t="s">
        <v>190</v>
      </c>
      <c r="C20" s="106" t="s">
        <v>221</v>
      </c>
      <c r="D20" s="106" t="s">
        <v>222</v>
      </c>
      <c r="E20" s="106" t="s">
        <v>191</v>
      </c>
      <c r="I20" s="17"/>
      <c r="J20" s="17"/>
      <c r="K20" s="17"/>
      <c r="L20" s="17"/>
      <c r="M20" s="17"/>
      <c r="N20" s="17"/>
      <c r="O20" s="17"/>
      <c r="P20" s="17"/>
      <c r="Q20" s="17"/>
      <c r="R20" s="44"/>
      <c r="S20" s="17"/>
      <c r="T20" s="17"/>
      <c r="U20" s="17"/>
      <c r="V20" s="17"/>
      <c r="W20" s="17"/>
      <c r="X20" s="17"/>
      <c r="Y20" s="17"/>
      <c r="Z20" s="17"/>
      <c r="AA20" s="17"/>
      <c r="AB20" s="17"/>
      <c r="AC20" s="17"/>
      <c r="AD20" s="17"/>
      <c r="AE20" s="17"/>
      <c r="AF20" s="17"/>
      <c r="AG20" s="17"/>
      <c r="AH20" s="17"/>
      <c r="AI20" s="17"/>
      <c r="AJ20" s="1"/>
      <c r="AK20" s="1"/>
      <c r="AL20" s="1"/>
      <c r="AM20" s="1"/>
      <c r="AN20" s="1"/>
      <c r="AO20" s="1"/>
      <c r="AP20" s="1"/>
      <c r="AQ20" s="1"/>
      <c r="AR20" s="1"/>
      <c r="AS20" s="1"/>
      <c r="AT20" s="1"/>
      <c r="AU20" s="1"/>
    </row>
    <row r="21" spans="2:47" s="2" customFormat="1" ht="16.5" hidden="1" customHeight="1" thickTop="1" thickBot="1" x14ac:dyDescent="0.35">
      <c r="B21" s="108">
        <f>SUM(A16)</f>
        <v>8</v>
      </c>
      <c r="C21" s="111">
        <f>SUM(E17)</f>
        <v>0.375</v>
      </c>
      <c r="D21" s="111">
        <f>SUM(I17)</f>
        <v>0.5</v>
      </c>
      <c r="E21" s="111"/>
      <c r="I21" s="17"/>
      <c r="J21" s="17"/>
      <c r="K21" s="17"/>
      <c r="L21" s="17"/>
      <c r="M21" s="17"/>
      <c r="N21" s="17"/>
      <c r="O21" s="17"/>
      <c r="P21" s="17"/>
      <c r="Q21" s="17"/>
      <c r="R21" s="44"/>
      <c r="S21" s="17"/>
      <c r="T21" s="17"/>
      <c r="U21" s="17"/>
      <c r="V21" s="17"/>
      <c r="W21" s="17"/>
      <c r="X21" s="17"/>
      <c r="Y21" s="17"/>
      <c r="Z21" s="17"/>
      <c r="AA21" s="17"/>
      <c r="AB21" s="17"/>
      <c r="AC21" s="17"/>
      <c r="AD21" s="17"/>
      <c r="AE21" s="17"/>
      <c r="AF21" s="17"/>
      <c r="AG21" s="17"/>
      <c r="AH21" s="17"/>
      <c r="AI21" s="17"/>
      <c r="AJ21" s="1"/>
      <c r="AK21" s="1"/>
      <c r="AL21" s="1"/>
      <c r="AM21" s="1"/>
      <c r="AN21" s="1"/>
      <c r="AO21" s="1"/>
      <c r="AP21" s="1"/>
      <c r="AQ21" s="1"/>
      <c r="AR21" s="1"/>
      <c r="AS21" s="1"/>
      <c r="AT21" s="1"/>
      <c r="AU21" s="1"/>
    </row>
    <row r="22" spans="2:47" s="2" customFormat="1" ht="39" hidden="1" customHeight="1" thickBot="1" x14ac:dyDescent="0.35">
      <c r="B22" s="107" t="s">
        <v>193</v>
      </c>
      <c r="C22" s="106" t="s">
        <v>223</v>
      </c>
      <c r="D22" s="106" t="s">
        <v>245</v>
      </c>
      <c r="E22" s="106" t="s">
        <v>191</v>
      </c>
      <c r="I22" s="17"/>
      <c r="J22" s="17"/>
      <c r="K22" s="17"/>
      <c r="L22" s="17"/>
      <c r="M22" s="17"/>
      <c r="N22" s="17"/>
      <c r="O22" s="17"/>
      <c r="P22" s="17"/>
      <c r="Q22" s="17"/>
      <c r="R22" s="44"/>
      <c r="S22" s="17"/>
      <c r="T22" s="17"/>
      <c r="U22" s="17"/>
      <c r="V22" s="17"/>
      <c r="W22" s="17"/>
      <c r="X22" s="17"/>
      <c r="Y22" s="17"/>
      <c r="Z22" s="17"/>
      <c r="AA22" s="17"/>
      <c r="AB22" s="17"/>
      <c r="AC22" s="17"/>
      <c r="AD22" s="17"/>
      <c r="AE22" s="17"/>
      <c r="AF22" s="17"/>
      <c r="AG22" s="17"/>
      <c r="AH22" s="17"/>
      <c r="AI22" s="17"/>
      <c r="AJ22" s="1"/>
      <c r="AK22" s="1"/>
      <c r="AL22" s="1"/>
      <c r="AM22" s="1"/>
      <c r="AN22" s="1"/>
      <c r="AO22" s="1"/>
      <c r="AP22" s="1"/>
      <c r="AQ22" s="1"/>
      <c r="AR22" s="1"/>
      <c r="AS22" s="1"/>
      <c r="AT22" s="1"/>
      <c r="AU22" s="1"/>
    </row>
    <row r="23" spans="2:47" s="2" customFormat="1" ht="16.5" hidden="1" customHeight="1" thickTop="1" thickBot="1" x14ac:dyDescent="0.35">
      <c r="B23" s="108">
        <f>+B21</f>
        <v>8</v>
      </c>
      <c r="C23" s="110">
        <f>+B23*C21</f>
        <v>3</v>
      </c>
      <c r="D23" s="110">
        <f>+B23*D21</f>
        <v>4</v>
      </c>
      <c r="E23" s="109">
        <v>3</v>
      </c>
      <c r="I23" s="17"/>
      <c r="J23" s="17"/>
      <c r="K23" s="17"/>
      <c r="L23" s="17"/>
      <c r="M23" s="17"/>
      <c r="N23" s="17"/>
      <c r="O23" s="17"/>
      <c r="P23" s="17"/>
      <c r="Q23" s="17"/>
      <c r="R23" s="44"/>
      <c r="S23" s="17"/>
      <c r="T23" s="17"/>
      <c r="U23" s="17"/>
      <c r="V23" s="17"/>
      <c r="W23" s="17"/>
      <c r="X23" s="17"/>
      <c r="Y23" s="17"/>
      <c r="Z23" s="17"/>
      <c r="AA23" s="17"/>
      <c r="AB23" s="17"/>
      <c r="AC23" s="17"/>
      <c r="AD23" s="17"/>
      <c r="AE23" s="17"/>
      <c r="AF23" s="17"/>
      <c r="AG23" s="17"/>
      <c r="AH23" s="17"/>
      <c r="AI23" s="17"/>
      <c r="AJ23" s="1"/>
      <c r="AK23" s="1"/>
      <c r="AL23" s="1"/>
      <c r="AM23" s="1"/>
      <c r="AN23" s="1"/>
      <c r="AO23" s="1"/>
      <c r="AP23" s="1"/>
      <c r="AQ23" s="1"/>
      <c r="AR23" s="1"/>
      <c r="AS23" s="1"/>
      <c r="AT23" s="1"/>
      <c r="AU23" s="1"/>
    </row>
    <row r="24" spans="2:47" s="2" customFormat="1" ht="16.5" hidden="1" customHeight="1" x14ac:dyDescent="0.3">
      <c r="B24" s="633" t="s">
        <v>228</v>
      </c>
      <c r="C24" s="633"/>
      <c r="D24" s="633"/>
      <c r="E24" s="86"/>
      <c r="I24" s="17"/>
      <c r="J24" s="17"/>
      <c r="K24" s="17"/>
      <c r="L24" s="17"/>
      <c r="M24" s="17"/>
      <c r="N24" s="17"/>
      <c r="O24" s="17"/>
      <c r="P24" s="17"/>
      <c r="Q24" s="17"/>
      <c r="R24" s="44"/>
      <c r="S24" s="17"/>
      <c r="T24" s="17"/>
      <c r="U24" s="17"/>
      <c r="V24" s="17"/>
      <c r="W24" s="17"/>
      <c r="X24" s="17"/>
      <c r="Y24" s="17"/>
      <c r="Z24" s="17"/>
      <c r="AA24" s="17"/>
      <c r="AB24" s="17"/>
      <c r="AC24" s="17"/>
      <c r="AD24" s="17"/>
      <c r="AE24" s="17"/>
      <c r="AF24" s="17"/>
      <c r="AG24" s="17"/>
      <c r="AH24" s="17"/>
      <c r="AI24" s="17"/>
      <c r="AJ24" s="1"/>
      <c r="AK24" s="1"/>
      <c r="AL24" s="1"/>
      <c r="AM24" s="1"/>
      <c r="AN24" s="1"/>
      <c r="AO24" s="1"/>
      <c r="AP24" s="1"/>
      <c r="AQ24" s="1"/>
      <c r="AR24" s="1"/>
      <c r="AS24" s="1"/>
      <c r="AT24" s="1"/>
      <c r="AU24" s="1"/>
    </row>
    <row r="25" spans="2:47" s="2" customFormat="1" ht="16.5" hidden="1" customHeight="1" thickBot="1" x14ac:dyDescent="0.35">
      <c r="B25" s="634"/>
      <c r="C25" s="634"/>
      <c r="D25" s="634"/>
      <c r="E25" s="86"/>
      <c r="I25" s="17"/>
      <c r="J25" s="17"/>
      <c r="K25" s="17"/>
      <c r="L25" s="17"/>
      <c r="M25" s="17"/>
      <c r="N25" s="17"/>
      <c r="O25" s="17"/>
      <c r="P25" s="17"/>
      <c r="Q25" s="17"/>
      <c r="R25" s="44"/>
      <c r="S25" s="17"/>
      <c r="T25" s="17"/>
      <c r="U25" s="17"/>
      <c r="V25" s="17"/>
      <c r="W25" s="17"/>
      <c r="X25" s="17"/>
      <c r="Y25" s="17"/>
      <c r="Z25" s="17"/>
      <c r="AA25" s="17"/>
      <c r="AB25" s="17"/>
      <c r="AC25" s="17"/>
      <c r="AD25" s="17"/>
      <c r="AE25" s="17"/>
      <c r="AF25" s="17"/>
      <c r="AG25" s="17"/>
      <c r="AH25" s="17"/>
      <c r="AI25" s="17"/>
      <c r="AJ25" s="1"/>
      <c r="AK25" s="1"/>
      <c r="AL25" s="1"/>
      <c r="AM25" s="1"/>
      <c r="AN25" s="1"/>
      <c r="AO25" s="1"/>
      <c r="AP25" s="1"/>
      <c r="AQ25" s="1"/>
      <c r="AR25" s="1"/>
      <c r="AS25" s="1"/>
      <c r="AT25" s="1"/>
      <c r="AU25" s="1"/>
    </row>
    <row r="26" spans="2:47" s="2" customFormat="1" ht="34.5" hidden="1" customHeight="1" thickBot="1" x14ac:dyDescent="0.35">
      <c r="B26" s="112" t="s">
        <v>908</v>
      </c>
      <c r="C26" s="112" t="s">
        <v>229</v>
      </c>
      <c r="D26" s="106" t="s">
        <v>227</v>
      </c>
      <c r="E26" s="113" t="s">
        <v>604</v>
      </c>
      <c r="F26" s="113" t="s">
        <v>618</v>
      </c>
      <c r="I26" s="17"/>
      <c r="J26" s="17"/>
      <c r="K26" s="17"/>
      <c r="L26" s="17"/>
      <c r="M26" s="17"/>
      <c r="N26" s="17"/>
      <c r="O26" s="17"/>
      <c r="P26" s="17"/>
      <c r="Q26" s="17"/>
      <c r="R26" s="44"/>
      <c r="S26" s="17"/>
      <c r="T26" s="17"/>
      <c r="U26" s="17"/>
      <c r="V26" s="17"/>
      <c r="W26" s="17"/>
      <c r="X26" s="17"/>
      <c r="Y26" s="17"/>
      <c r="Z26" s="17"/>
      <c r="AA26" s="17"/>
      <c r="AB26" s="17"/>
      <c r="AC26" s="17"/>
      <c r="AD26" s="17"/>
      <c r="AE26" s="17"/>
      <c r="AF26" s="17"/>
      <c r="AG26" s="17"/>
      <c r="AH26" s="17"/>
      <c r="AI26" s="17"/>
      <c r="AJ26" s="1"/>
      <c r="AK26" s="1"/>
      <c r="AL26" s="1"/>
      <c r="AM26" s="1"/>
      <c r="AN26" s="1"/>
      <c r="AO26" s="1"/>
      <c r="AP26" s="1"/>
      <c r="AQ26" s="1"/>
      <c r="AR26" s="1"/>
      <c r="AS26" s="1"/>
      <c r="AT26" s="1"/>
      <c r="AU26" s="1"/>
    </row>
    <row r="27" spans="2:47" s="2" customFormat="1" ht="42" hidden="1" customHeight="1" thickTop="1" thickBot="1" x14ac:dyDescent="0.35">
      <c r="B27" s="111">
        <f>SUM(B28-C27)</f>
        <v>0.625</v>
      </c>
      <c r="C27" s="120">
        <f>+C21</f>
        <v>0.375</v>
      </c>
      <c r="D27" s="120">
        <f>+D21</f>
        <v>0.5</v>
      </c>
      <c r="E27" s="111">
        <v>0.38</v>
      </c>
      <c r="F27" s="347">
        <v>1</v>
      </c>
      <c r="I27" s="17"/>
      <c r="J27" s="17"/>
      <c r="K27" s="17"/>
      <c r="L27" s="17"/>
      <c r="M27" s="17"/>
      <c r="N27" s="17"/>
      <c r="O27" s="17"/>
      <c r="P27" s="17"/>
      <c r="Q27" s="17"/>
      <c r="R27" s="44"/>
      <c r="S27" s="17"/>
      <c r="T27" s="17"/>
      <c r="U27" s="17"/>
      <c r="V27" s="17"/>
      <c r="W27" s="17"/>
      <c r="X27" s="17"/>
      <c r="Y27" s="17"/>
      <c r="Z27" s="17"/>
      <c r="AA27" s="17"/>
      <c r="AB27" s="17"/>
      <c r="AC27" s="17"/>
      <c r="AD27" s="17"/>
      <c r="AE27" s="17"/>
      <c r="AF27" s="17"/>
      <c r="AG27" s="17"/>
      <c r="AH27" s="17"/>
      <c r="AI27" s="17"/>
      <c r="AJ27" s="1"/>
      <c r="AK27" s="1"/>
      <c r="AL27" s="1"/>
      <c r="AM27" s="1"/>
      <c r="AN27" s="1"/>
      <c r="AO27" s="1"/>
      <c r="AP27" s="1"/>
      <c r="AQ27" s="1"/>
      <c r="AR27" s="1"/>
      <c r="AS27" s="1"/>
      <c r="AT27" s="1"/>
      <c r="AU27" s="1"/>
    </row>
    <row r="28" spans="2:47" s="2" customFormat="1" ht="16.5" hidden="1" customHeight="1" x14ac:dyDescent="0.3">
      <c r="B28" s="347">
        <v>1</v>
      </c>
      <c r="D28" s="17"/>
      <c r="I28" s="17"/>
      <c r="J28" s="17"/>
      <c r="K28" s="17"/>
      <c r="L28" s="17"/>
      <c r="M28" s="17"/>
      <c r="N28" s="17"/>
      <c r="O28" s="17"/>
      <c r="P28" s="17"/>
      <c r="Q28" s="17"/>
      <c r="R28" s="44"/>
      <c r="S28" s="17"/>
      <c r="T28" s="17"/>
      <c r="U28" s="17"/>
      <c r="V28" s="17"/>
      <c r="W28" s="17"/>
      <c r="X28" s="17"/>
      <c r="Y28" s="17"/>
      <c r="Z28" s="17"/>
      <c r="AA28" s="17"/>
      <c r="AB28" s="17"/>
      <c r="AC28" s="17"/>
      <c r="AD28" s="17"/>
      <c r="AE28" s="17"/>
      <c r="AF28" s="17"/>
      <c r="AG28" s="17"/>
      <c r="AH28" s="17"/>
      <c r="AI28" s="17"/>
      <c r="AJ28" s="1"/>
      <c r="AK28" s="1"/>
      <c r="AL28" s="1"/>
      <c r="AM28" s="1"/>
      <c r="AN28" s="1"/>
      <c r="AO28" s="1"/>
      <c r="AP28" s="1"/>
      <c r="AQ28" s="1"/>
      <c r="AR28" s="1"/>
      <c r="AS28" s="1"/>
      <c r="AT28" s="1"/>
      <c r="AU28" s="1"/>
    </row>
    <row r="29" spans="2:47" s="2" customFormat="1" ht="171.75" hidden="1" customHeight="1" x14ac:dyDescent="0.3">
      <c r="I29" s="17"/>
      <c r="J29" s="17"/>
      <c r="K29" s="17"/>
      <c r="L29" s="17"/>
      <c r="M29" s="17"/>
      <c r="N29" s="17"/>
      <c r="O29" s="17"/>
      <c r="P29" s="17"/>
      <c r="Q29" s="17"/>
      <c r="R29" s="44"/>
      <c r="S29" s="17"/>
      <c r="T29" s="17"/>
      <c r="U29" s="17"/>
      <c r="V29" s="17"/>
      <c r="W29" s="17"/>
      <c r="X29" s="17"/>
      <c r="Y29" s="17"/>
      <c r="Z29" s="17"/>
      <c r="AA29" s="17"/>
      <c r="AB29" s="17"/>
      <c r="AC29" s="17"/>
      <c r="AD29" s="17"/>
      <c r="AE29" s="17"/>
      <c r="AF29" s="17"/>
      <c r="AG29" s="17"/>
      <c r="AH29" s="17"/>
      <c r="AI29" s="17"/>
      <c r="AJ29" s="1"/>
      <c r="AK29" s="1"/>
      <c r="AL29" s="1"/>
      <c r="AM29" s="1"/>
      <c r="AN29" s="1"/>
      <c r="AO29" s="1"/>
      <c r="AP29" s="1"/>
      <c r="AQ29" s="1"/>
      <c r="AR29" s="1"/>
      <c r="AS29" s="1"/>
      <c r="AT29" s="1"/>
      <c r="AU29" s="1"/>
    </row>
    <row r="30" spans="2:47" s="2" customFormat="1" ht="16.5" hidden="1" customHeight="1" x14ac:dyDescent="0.3">
      <c r="I30" s="17"/>
      <c r="J30" s="17"/>
      <c r="K30" s="17"/>
      <c r="L30" s="17"/>
      <c r="M30" s="17"/>
      <c r="N30" s="17"/>
      <c r="O30" s="17"/>
      <c r="P30" s="17"/>
      <c r="Q30" s="17"/>
      <c r="R30" s="44"/>
      <c r="S30" s="17"/>
      <c r="T30" s="17"/>
      <c r="U30" s="17"/>
      <c r="V30" s="17"/>
      <c r="W30" s="17"/>
      <c r="X30" s="17"/>
      <c r="Y30" s="17"/>
      <c r="Z30" s="17"/>
      <c r="AA30" s="17"/>
      <c r="AB30" s="17"/>
      <c r="AC30" s="17"/>
      <c r="AD30" s="17"/>
      <c r="AE30" s="17"/>
      <c r="AF30" s="17"/>
      <c r="AG30" s="17"/>
      <c r="AH30" s="17"/>
      <c r="AI30" s="17"/>
      <c r="AJ30" s="1"/>
      <c r="AK30" s="1"/>
      <c r="AL30" s="1"/>
      <c r="AM30" s="1"/>
      <c r="AN30" s="1"/>
      <c r="AO30" s="1"/>
      <c r="AP30" s="1"/>
      <c r="AQ30" s="1"/>
      <c r="AR30" s="1"/>
      <c r="AS30" s="1"/>
      <c r="AT30" s="1"/>
      <c r="AU30" s="1"/>
    </row>
    <row r="31" spans="2:47" s="2" customFormat="1" ht="16.5" hidden="1" customHeight="1" x14ac:dyDescent="0.3">
      <c r="I31" s="17"/>
      <c r="J31" s="17"/>
      <c r="K31" s="17"/>
      <c r="L31" s="17"/>
      <c r="M31" s="17"/>
      <c r="N31" s="17"/>
      <c r="O31" s="17"/>
      <c r="P31" s="17"/>
      <c r="Q31" s="17"/>
      <c r="R31" s="44"/>
      <c r="S31" s="17"/>
      <c r="T31" s="17"/>
      <c r="U31" s="17"/>
      <c r="V31" s="17"/>
      <c r="W31" s="17"/>
      <c r="X31" s="17"/>
      <c r="Y31" s="17"/>
      <c r="Z31" s="17"/>
      <c r="AA31" s="17"/>
      <c r="AB31" s="17"/>
      <c r="AC31" s="17"/>
      <c r="AD31" s="17"/>
      <c r="AE31" s="17"/>
      <c r="AF31" s="17"/>
      <c r="AG31" s="17"/>
      <c r="AH31" s="17"/>
      <c r="AI31" s="17"/>
      <c r="AJ31" s="1"/>
      <c r="AK31" s="1"/>
      <c r="AL31" s="1"/>
      <c r="AM31" s="1"/>
      <c r="AN31" s="1"/>
      <c r="AO31" s="1"/>
      <c r="AP31" s="1"/>
      <c r="AQ31" s="1"/>
      <c r="AR31" s="1"/>
      <c r="AS31" s="1"/>
      <c r="AT31" s="1"/>
      <c r="AU31" s="1"/>
    </row>
    <row r="32" spans="2:47" s="2" customFormat="1" ht="16.5" hidden="1" customHeight="1" x14ac:dyDescent="0.3">
      <c r="I32" s="17"/>
      <c r="J32" s="17"/>
      <c r="K32" s="17"/>
      <c r="L32" s="17"/>
      <c r="M32" s="17"/>
      <c r="N32" s="17"/>
      <c r="O32" s="17"/>
      <c r="P32" s="17"/>
      <c r="Q32" s="17"/>
      <c r="R32" s="44"/>
      <c r="S32" s="17"/>
      <c r="T32" s="17"/>
      <c r="U32" s="17"/>
      <c r="V32" s="17"/>
      <c r="W32" s="17"/>
      <c r="X32" s="17"/>
      <c r="Y32" s="17"/>
      <c r="Z32" s="17"/>
      <c r="AA32" s="17"/>
      <c r="AB32" s="17"/>
      <c r="AC32" s="17"/>
      <c r="AD32" s="17"/>
      <c r="AE32" s="17"/>
      <c r="AF32" s="17"/>
      <c r="AG32" s="17"/>
      <c r="AH32" s="17"/>
      <c r="AI32" s="17"/>
      <c r="AJ32" s="1"/>
      <c r="AK32" s="1"/>
      <c r="AL32" s="1"/>
      <c r="AM32" s="1"/>
      <c r="AN32" s="1"/>
      <c r="AO32" s="1"/>
      <c r="AP32" s="1"/>
      <c r="AQ32" s="1"/>
      <c r="AR32" s="1"/>
      <c r="AS32" s="1"/>
      <c r="AT32" s="1"/>
      <c r="AU32" s="1"/>
    </row>
    <row r="33" spans="9:47" s="2" customFormat="1" ht="16.5" hidden="1" customHeight="1" x14ac:dyDescent="0.3">
      <c r="I33" s="17"/>
      <c r="J33" s="17"/>
      <c r="K33" s="17"/>
      <c r="L33" s="17"/>
      <c r="M33" s="17"/>
      <c r="N33" s="17"/>
      <c r="O33" s="17"/>
      <c r="P33" s="17"/>
      <c r="Q33" s="17"/>
      <c r="R33" s="44"/>
      <c r="S33" s="17"/>
      <c r="T33" s="17"/>
      <c r="U33" s="17"/>
      <c r="V33" s="17"/>
      <c r="W33" s="17"/>
      <c r="X33" s="17"/>
      <c r="Y33" s="17"/>
      <c r="Z33" s="17"/>
      <c r="AA33" s="17"/>
      <c r="AB33" s="17"/>
      <c r="AC33" s="17"/>
      <c r="AD33" s="17"/>
      <c r="AE33" s="17"/>
      <c r="AF33" s="17"/>
      <c r="AG33" s="17"/>
      <c r="AH33" s="17"/>
      <c r="AI33" s="17"/>
      <c r="AJ33" s="1"/>
      <c r="AK33" s="1"/>
      <c r="AL33" s="1"/>
      <c r="AM33" s="1"/>
      <c r="AN33" s="1"/>
      <c r="AO33" s="1"/>
      <c r="AP33" s="1"/>
      <c r="AQ33" s="1"/>
      <c r="AR33" s="1"/>
      <c r="AS33" s="1"/>
      <c r="AT33" s="1"/>
      <c r="AU33" s="1"/>
    </row>
    <row r="34" spans="9:47" s="2" customFormat="1" ht="16.5" hidden="1" customHeight="1" x14ac:dyDescent="0.3">
      <c r="I34" s="17"/>
      <c r="J34" s="17"/>
      <c r="K34" s="17"/>
      <c r="L34" s="17"/>
      <c r="M34" s="17"/>
      <c r="N34" s="17"/>
      <c r="O34" s="17"/>
      <c r="P34" s="17"/>
      <c r="Q34" s="17"/>
      <c r="R34" s="44"/>
      <c r="S34" s="17"/>
      <c r="T34" s="17"/>
      <c r="U34" s="17"/>
      <c r="V34" s="17"/>
      <c r="W34" s="17"/>
      <c r="X34" s="17"/>
      <c r="Y34" s="17"/>
      <c r="Z34" s="17"/>
      <c r="AA34" s="17"/>
      <c r="AB34" s="17"/>
      <c r="AC34" s="17"/>
      <c r="AD34" s="17"/>
      <c r="AE34" s="17"/>
      <c r="AF34" s="17"/>
      <c r="AG34" s="17"/>
      <c r="AH34" s="17"/>
      <c r="AI34" s="17"/>
      <c r="AJ34" s="1"/>
      <c r="AK34" s="1"/>
      <c r="AL34" s="1"/>
      <c r="AM34" s="1"/>
      <c r="AN34" s="1"/>
      <c r="AO34" s="1"/>
      <c r="AP34" s="1"/>
      <c r="AQ34" s="1"/>
      <c r="AR34" s="1"/>
      <c r="AS34" s="1"/>
      <c r="AT34" s="1"/>
      <c r="AU34" s="1"/>
    </row>
    <row r="35" spans="9:47" s="2" customFormat="1" ht="16.5" hidden="1" customHeight="1" x14ac:dyDescent="0.3">
      <c r="I35" s="17"/>
      <c r="J35" s="17"/>
      <c r="K35" s="17"/>
      <c r="L35" s="17"/>
      <c r="M35" s="17"/>
      <c r="N35" s="17"/>
      <c r="O35" s="17"/>
      <c r="P35" s="17"/>
      <c r="Q35" s="17"/>
      <c r="R35" s="44"/>
      <c r="S35" s="17"/>
      <c r="T35" s="17"/>
      <c r="U35" s="17"/>
      <c r="V35" s="17"/>
      <c r="W35" s="17"/>
      <c r="X35" s="17"/>
      <c r="Y35" s="17"/>
      <c r="Z35" s="17"/>
      <c r="AA35" s="17"/>
      <c r="AB35" s="17"/>
      <c r="AC35" s="17"/>
      <c r="AD35" s="17"/>
      <c r="AE35" s="17"/>
      <c r="AF35" s="17"/>
      <c r="AG35" s="17"/>
      <c r="AH35" s="17"/>
      <c r="AI35" s="17"/>
      <c r="AJ35" s="1"/>
      <c r="AK35" s="1"/>
      <c r="AL35" s="1"/>
      <c r="AM35" s="1"/>
      <c r="AN35" s="1"/>
      <c r="AO35" s="1"/>
      <c r="AP35" s="1"/>
      <c r="AQ35" s="1"/>
      <c r="AR35" s="1"/>
      <c r="AS35" s="1"/>
      <c r="AT35" s="1"/>
      <c r="AU35" s="1"/>
    </row>
  </sheetData>
  <sheetProtection formatColumns="0" formatRows="0" autoFilter="0"/>
  <mergeCells count="24">
    <mergeCell ref="Q7:S7"/>
    <mergeCell ref="I7:K7"/>
    <mergeCell ref="M7:O7"/>
    <mergeCell ref="B15:C15"/>
    <mergeCell ref="A7:A8"/>
    <mergeCell ref="B7:C8"/>
    <mergeCell ref="D7:D8"/>
    <mergeCell ref="B11:C11"/>
    <mergeCell ref="B24:D25"/>
    <mergeCell ref="B16:C16"/>
    <mergeCell ref="B13:C13"/>
    <mergeCell ref="A1:C4"/>
    <mergeCell ref="D1:T2"/>
    <mergeCell ref="D3:T4"/>
    <mergeCell ref="A6:D6"/>
    <mergeCell ref="E6:H6"/>
    <mergeCell ref="I6:L6"/>
    <mergeCell ref="M6:P6"/>
    <mergeCell ref="Q6:T6"/>
    <mergeCell ref="E7:G7"/>
    <mergeCell ref="B14:C14"/>
    <mergeCell ref="B12:C12"/>
    <mergeCell ref="B9:C9"/>
    <mergeCell ref="B10:C10"/>
  </mergeCells>
  <conditionalFormatting sqref="I9">
    <cfRule type="cellIs" dxfId="259" priority="13" operator="equal">
      <formula>1</formula>
    </cfRule>
    <cfRule type="cellIs" dxfId="258" priority="14" operator="between">
      <formula>0.31</formula>
      <formula>0.9</formula>
    </cfRule>
    <cfRule type="cellIs" dxfId="257" priority="15" operator="between">
      <formula>0</formula>
      <formula>0.3</formula>
    </cfRule>
  </conditionalFormatting>
  <conditionalFormatting sqref="I10:I16">
    <cfRule type="cellIs" dxfId="256" priority="10" operator="equal">
      <formula>1</formula>
    </cfRule>
    <cfRule type="cellIs" dxfId="255" priority="11" operator="between">
      <formula>0.31</formula>
      <formula>0.9</formula>
    </cfRule>
    <cfRule type="cellIs" dxfId="254" priority="12" operator="between">
      <formula>0</formula>
      <formula>0.3</formula>
    </cfRule>
  </conditionalFormatting>
  <conditionalFormatting sqref="M9:M12">
    <cfRule type="cellIs" dxfId="253" priority="7" operator="equal">
      <formula>1</formula>
    </cfRule>
    <cfRule type="cellIs" dxfId="252" priority="8" operator="between">
      <formula>0.31</formula>
      <formula>0.9</formula>
    </cfRule>
    <cfRule type="cellIs" dxfId="251" priority="9" operator="between">
      <formula>0</formula>
      <formula>0.3</formula>
    </cfRule>
  </conditionalFormatting>
  <conditionalFormatting sqref="M13:M17">
    <cfRule type="cellIs" dxfId="250" priority="4" operator="equal">
      <formula>1</formula>
    </cfRule>
    <cfRule type="cellIs" dxfId="249" priority="5" operator="between">
      <formula>0.31</formula>
      <formula>0.9</formula>
    </cfRule>
    <cfRule type="cellIs" dxfId="248" priority="6" operator="between">
      <formula>0</formula>
      <formula>0.3</formula>
    </cfRule>
  </conditionalFormatting>
  <conditionalFormatting sqref="Q9:Q17">
    <cfRule type="cellIs" dxfId="247" priority="1" operator="equal">
      <formula>1</formula>
    </cfRule>
    <cfRule type="cellIs" dxfId="246" priority="2" operator="between">
      <formula>0.31</formula>
      <formula>0.9</formula>
    </cfRule>
    <cfRule type="cellIs" dxfId="245" priority="3" operator="between">
      <formula>0</formula>
      <formula>0.3</formula>
    </cfRule>
  </conditionalFormatting>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C8445-FB0E-498E-9ED1-E4F83B2A5474}">
  <sheetPr>
    <tabColor theme="5"/>
  </sheetPr>
  <dimension ref="A1:AU65"/>
  <sheetViews>
    <sheetView zoomScale="70" zoomScaleNormal="70" workbookViewId="0">
      <pane xSplit="3" ySplit="8" topLeftCell="I12" activePane="bottomRight" state="frozen"/>
      <selection pane="topRight" activeCell="D1" sqref="D1"/>
      <selection pane="bottomLeft" activeCell="A9" sqref="A9"/>
      <selection pane="bottomRight" activeCell="T16" sqref="T16"/>
    </sheetView>
  </sheetViews>
  <sheetFormatPr baseColWidth="10" defaultColWidth="0" defaultRowHeight="0" customHeight="1" zeroHeight="1" x14ac:dyDescent="0.3"/>
  <cols>
    <col min="1" max="1" width="4" style="46" bestFit="1" customWidth="1"/>
    <col min="2" max="2" width="19" style="46" customWidth="1"/>
    <col min="3" max="3" width="29.28515625" style="46" customWidth="1"/>
    <col min="4" max="4" width="37" style="44" customWidth="1"/>
    <col min="5" max="5" width="8.5703125" style="44" customWidth="1"/>
    <col min="6" max="6" width="27.85546875" style="44" customWidth="1"/>
    <col min="7" max="7" width="23.7109375" style="44" customWidth="1"/>
    <col min="8" max="8" width="33.7109375" style="44" customWidth="1"/>
    <col min="9" max="9" width="8.5703125" style="44" customWidth="1"/>
    <col min="10" max="10" width="48.85546875" style="44" customWidth="1"/>
    <col min="11" max="11" width="32.5703125" style="44" customWidth="1"/>
    <col min="12" max="12" width="38.42578125" style="44" customWidth="1"/>
    <col min="13" max="13" width="8.5703125" style="44" customWidth="1"/>
    <col min="14" max="14" width="27.85546875" style="44" customWidth="1"/>
    <col min="15" max="15" width="23.7109375" style="44" customWidth="1"/>
    <col min="16" max="16" width="33.7109375" style="44" customWidth="1"/>
    <col min="17" max="17" width="8.5703125" style="44" customWidth="1"/>
    <col min="18" max="18" width="27.85546875" style="44" customWidth="1"/>
    <col min="19" max="19" width="23.7109375" style="17" customWidth="1"/>
    <col min="20" max="20" width="33.7109375" style="17" customWidth="1"/>
    <col min="21" max="21" width="11.42578125" style="17" customWidth="1"/>
    <col min="22" max="35" width="11.42578125" style="17" hidden="1" customWidth="1"/>
    <col min="36" max="16384" width="11.42578125" style="1" hidden="1"/>
  </cols>
  <sheetData>
    <row r="1" spans="1:47" ht="21" customHeight="1" x14ac:dyDescent="0.3">
      <c r="A1" s="664"/>
      <c r="B1" s="665"/>
      <c r="C1" s="665"/>
      <c r="D1" s="601" t="s">
        <v>38</v>
      </c>
      <c r="E1" s="601"/>
      <c r="F1" s="601"/>
      <c r="G1" s="601"/>
      <c r="H1" s="601"/>
      <c r="I1" s="601"/>
      <c r="J1" s="601"/>
      <c r="K1" s="601"/>
      <c r="L1" s="601"/>
      <c r="M1" s="601"/>
      <c r="N1" s="601"/>
      <c r="O1" s="601"/>
      <c r="P1" s="601"/>
      <c r="Q1" s="601"/>
      <c r="R1" s="601"/>
      <c r="S1" s="601"/>
      <c r="T1" s="601"/>
      <c r="U1" s="10"/>
      <c r="V1" s="10"/>
      <c r="W1" s="10"/>
      <c r="X1" s="10"/>
      <c r="Y1" s="10"/>
      <c r="Z1" s="10"/>
      <c r="AA1" s="10"/>
      <c r="AB1" s="10"/>
      <c r="AC1" s="10"/>
      <c r="AD1" s="10"/>
      <c r="AE1" s="10"/>
      <c r="AF1" s="10"/>
      <c r="AG1" s="10"/>
      <c r="AH1" s="10"/>
      <c r="AI1" s="10"/>
    </row>
    <row r="2" spans="1:47" ht="18" customHeight="1" x14ac:dyDescent="0.3">
      <c r="A2" s="666"/>
      <c r="B2" s="667"/>
      <c r="C2" s="667"/>
      <c r="D2" s="601"/>
      <c r="E2" s="601"/>
      <c r="F2" s="601"/>
      <c r="G2" s="601"/>
      <c r="H2" s="601"/>
      <c r="I2" s="601"/>
      <c r="J2" s="601"/>
      <c r="K2" s="601"/>
      <c r="L2" s="601"/>
      <c r="M2" s="601"/>
      <c r="N2" s="601"/>
      <c r="O2" s="601"/>
      <c r="P2" s="601"/>
      <c r="Q2" s="601"/>
      <c r="R2" s="601"/>
      <c r="S2" s="601"/>
      <c r="T2" s="601"/>
      <c r="U2" s="10"/>
      <c r="V2" s="10"/>
      <c r="W2" s="10"/>
      <c r="X2" s="10"/>
      <c r="Y2" s="10"/>
      <c r="Z2" s="10"/>
      <c r="AA2" s="10"/>
      <c r="AB2" s="10"/>
      <c r="AC2" s="10"/>
      <c r="AD2" s="10"/>
      <c r="AE2" s="10"/>
      <c r="AF2" s="10"/>
      <c r="AG2" s="10"/>
      <c r="AH2" s="10"/>
      <c r="AI2" s="10"/>
    </row>
    <row r="3" spans="1:47" ht="23.25" customHeight="1" x14ac:dyDescent="0.3">
      <c r="A3" s="666"/>
      <c r="B3" s="667"/>
      <c r="C3" s="667"/>
      <c r="D3" s="601" t="s">
        <v>122</v>
      </c>
      <c r="E3" s="601"/>
      <c r="F3" s="601"/>
      <c r="G3" s="601"/>
      <c r="H3" s="601"/>
      <c r="I3" s="601"/>
      <c r="J3" s="601"/>
      <c r="K3" s="601"/>
      <c r="L3" s="601"/>
      <c r="M3" s="601"/>
      <c r="N3" s="601"/>
      <c r="O3" s="601"/>
      <c r="P3" s="601"/>
      <c r="Q3" s="601"/>
      <c r="R3" s="601"/>
      <c r="S3" s="601"/>
      <c r="T3" s="601"/>
      <c r="U3" s="10"/>
      <c r="V3" s="10"/>
      <c r="W3" s="10"/>
      <c r="X3" s="10"/>
      <c r="Y3" s="10"/>
      <c r="Z3" s="10"/>
      <c r="AA3" s="10"/>
      <c r="AB3" s="10"/>
      <c r="AC3" s="10"/>
      <c r="AD3" s="10"/>
      <c r="AE3" s="10"/>
      <c r="AF3" s="10"/>
      <c r="AG3" s="10"/>
      <c r="AH3" s="10"/>
      <c r="AI3" s="10"/>
    </row>
    <row r="4" spans="1:47" ht="23.25" customHeight="1" x14ac:dyDescent="0.3">
      <c r="A4" s="668"/>
      <c r="B4" s="669"/>
      <c r="C4" s="669"/>
      <c r="D4" s="601"/>
      <c r="E4" s="601"/>
      <c r="F4" s="601"/>
      <c r="G4" s="601"/>
      <c r="H4" s="601"/>
      <c r="I4" s="601"/>
      <c r="J4" s="601"/>
      <c r="K4" s="601"/>
      <c r="L4" s="601"/>
      <c r="M4" s="601"/>
      <c r="N4" s="601"/>
      <c r="O4" s="601"/>
      <c r="P4" s="601"/>
      <c r="Q4" s="601"/>
      <c r="R4" s="601"/>
      <c r="S4" s="601"/>
      <c r="T4" s="601"/>
      <c r="U4" s="10"/>
      <c r="V4" s="10"/>
      <c r="W4" s="10"/>
      <c r="X4" s="10"/>
      <c r="Y4" s="10"/>
      <c r="Z4" s="10"/>
      <c r="AA4" s="10"/>
      <c r="AB4" s="10"/>
      <c r="AC4" s="10"/>
      <c r="AD4" s="10"/>
      <c r="AE4" s="10"/>
      <c r="AF4" s="10"/>
      <c r="AG4" s="10"/>
      <c r="AH4" s="10"/>
      <c r="AI4" s="10"/>
    </row>
    <row r="5" spans="1:47" ht="16.5" hidden="1" x14ac:dyDescent="0.3">
      <c r="A5" s="45"/>
      <c r="B5" s="94"/>
      <c r="C5" s="45"/>
      <c r="D5" s="43"/>
      <c r="E5" s="43"/>
      <c r="F5" s="43"/>
      <c r="G5" s="43"/>
      <c r="H5" s="43"/>
      <c r="I5" s="43"/>
      <c r="J5" s="43"/>
      <c r="K5" s="43"/>
      <c r="L5" s="43"/>
      <c r="M5" s="43"/>
      <c r="N5" s="43"/>
      <c r="O5" s="43"/>
      <c r="P5" s="43"/>
      <c r="Q5" s="43"/>
      <c r="R5" s="43"/>
      <c r="S5" s="10"/>
      <c r="T5" s="10"/>
      <c r="U5" s="10"/>
      <c r="V5" s="10"/>
      <c r="W5" s="10"/>
      <c r="X5" s="10"/>
      <c r="Y5" s="10"/>
      <c r="Z5" s="10"/>
      <c r="AA5" s="10"/>
      <c r="AB5" s="10"/>
      <c r="AC5" s="10"/>
      <c r="AD5" s="10"/>
      <c r="AE5" s="10"/>
      <c r="AF5" s="10"/>
      <c r="AG5" s="10"/>
      <c r="AH5" s="10"/>
      <c r="AI5" s="10"/>
    </row>
    <row r="6" spans="1:47" ht="15.75" customHeight="1" x14ac:dyDescent="0.3">
      <c r="A6" s="602"/>
      <c r="B6" s="602"/>
      <c r="C6" s="602"/>
      <c r="D6" s="602"/>
      <c r="E6" s="571" t="s">
        <v>627</v>
      </c>
      <c r="F6" s="571"/>
      <c r="G6" s="571"/>
      <c r="H6" s="571"/>
      <c r="I6" s="571" t="s">
        <v>628</v>
      </c>
      <c r="J6" s="571"/>
      <c r="K6" s="571"/>
      <c r="L6" s="571"/>
      <c r="M6" s="571" t="s">
        <v>629</v>
      </c>
      <c r="N6" s="571"/>
      <c r="O6" s="571"/>
      <c r="P6" s="571"/>
      <c r="Q6" s="572" t="s">
        <v>793</v>
      </c>
      <c r="R6" s="572"/>
      <c r="S6" s="572"/>
      <c r="T6" s="572"/>
      <c r="U6" s="10"/>
      <c r="V6" s="10"/>
      <c r="W6" s="10"/>
      <c r="X6" s="10"/>
      <c r="Y6" s="10"/>
      <c r="Z6" s="10"/>
      <c r="AA6" s="10"/>
      <c r="AB6" s="10"/>
      <c r="AC6" s="10"/>
      <c r="AD6" s="10"/>
      <c r="AE6" s="10"/>
      <c r="AF6" s="10"/>
      <c r="AG6" s="10"/>
      <c r="AH6" s="10"/>
      <c r="AI6" s="10"/>
    </row>
    <row r="7" spans="1:47" ht="36" customHeight="1" x14ac:dyDescent="0.3">
      <c r="A7" s="670" t="s">
        <v>17</v>
      </c>
      <c r="B7" s="605" t="s">
        <v>37</v>
      </c>
      <c r="C7" s="605"/>
      <c r="D7" s="605" t="s">
        <v>32</v>
      </c>
      <c r="E7" s="559" t="s">
        <v>59</v>
      </c>
      <c r="F7" s="559"/>
      <c r="G7" s="559"/>
      <c r="H7" s="13" t="s">
        <v>60</v>
      </c>
      <c r="I7" s="559" t="s">
        <v>59</v>
      </c>
      <c r="J7" s="559"/>
      <c r="K7" s="559"/>
      <c r="L7" s="13" t="s">
        <v>60</v>
      </c>
      <c r="M7" s="559" t="s">
        <v>59</v>
      </c>
      <c r="N7" s="559"/>
      <c r="O7" s="559"/>
      <c r="P7" s="13" t="s">
        <v>60</v>
      </c>
      <c r="Q7" s="559" t="s">
        <v>59</v>
      </c>
      <c r="R7" s="559"/>
      <c r="S7" s="559"/>
      <c r="T7" s="13" t="s">
        <v>60</v>
      </c>
      <c r="U7" s="10"/>
      <c r="V7" s="10"/>
      <c r="W7" s="10"/>
      <c r="X7" s="10"/>
      <c r="Y7" s="10"/>
      <c r="Z7" s="10"/>
      <c r="AA7" s="10"/>
      <c r="AB7" s="10"/>
      <c r="AC7" s="10"/>
      <c r="AD7" s="10"/>
      <c r="AE7" s="10"/>
      <c r="AF7" s="10"/>
      <c r="AG7" s="10"/>
      <c r="AH7" s="10"/>
      <c r="AI7" s="10"/>
    </row>
    <row r="8" spans="1:47" ht="43.5" customHeight="1" x14ac:dyDescent="0.25">
      <c r="A8" s="670"/>
      <c r="B8" s="605"/>
      <c r="C8" s="605"/>
      <c r="D8" s="605"/>
      <c r="E8" s="25" t="s">
        <v>33</v>
      </c>
      <c r="F8" s="25" t="s">
        <v>34</v>
      </c>
      <c r="G8" s="25" t="s">
        <v>35</v>
      </c>
      <c r="H8" s="14" t="s">
        <v>36</v>
      </c>
      <c r="I8" s="25" t="s">
        <v>33</v>
      </c>
      <c r="J8" s="25" t="s">
        <v>34</v>
      </c>
      <c r="K8" s="25" t="s">
        <v>35</v>
      </c>
      <c r="L8" s="14" t="s">
        <v>36</v>
      </c>
      <c r="M8" s="25" t="s">
        <v>33</v>
      </c>
      <c r="N8" s="25" t="s">
        <v>34</v>
      </c>
      <c r="O8" s="25" t="s">
        <v>35</v>
      </c>
      <c r="P8" s="14" t="s">
        <v>36</v>
      </c>
      <c r="Q8" s="25" t="s">
        <v>33</v>
      </c>
      <c r="R8" s="25" t="s">
        <v>34</v>
      </c>
      <c r="S8" s="25" t="s">
        <v>35</v>
      </c>
      <c r="T8" s="14" t="s">
        <v>36</v>
      </c>
      <c r="U8" s="15"/>
      <c r="V8" s="15"/>
      <c r="W8" s="15"/>
      <c r="X8" s="15"/>
      <c r="Y8" s="15"/>
      <c r="Z8" s="15"/>
      <c r="AA8" s="15"/>
      <c r="AB8" s="15"/>
      <c r="AC8" s="15"/>
      <c r="AD8" s="15"/>
      <c r="AE8" s="15"/>
      <c r="AF8" s="15"/>
      <c r="AG8" s="15"/>
      <c r="AH8" s="15"/>
      <c r="AI8" s="15"/>
    </row>
    <row r="9" spans="1:47" ht="138.75" customHeight="1" x14ac:dyDescent="0.25">
      <c r="A9" s="96">
        <v>1</v>
      </c>
      <c r="B9" s="661" t="s">
        <v>840</v>
      </c>
      <c r="C9" s="661"/>
      <c r="D9" s="18" t="s">
        <v>123</v>
      </c>
      <c r="E9" s="336">
        <v>1</v>
      </c>
      <c r="F9" s="98" t="s">
        <v>239</v>
      </c>
      <c r="G9" s="98" t="s">
        <v>194</v>
      </c>
      <c r="H9" s="98" t="s">
        <v>212</v>
      </c>
      <c r="I9" s="428">
        <f>E9</f>
        <v>1</v>
      </c>
      <c r="J9" s="98"/>
      <c r="K9" s="98"/>
      <c r="L9" s="98"/>
      <c r="M9" s="428">
        <f>I9</f>
        <v>1</v>
      </c>
      <c r="N9" s="98"/>
      <c r="O9" s="98"/>
      <c r="P9" s="8"/>
      <c r="Q9" s="428">
        <f>M9</f>
        <v>1</v>
      </c>
      <c r="R9" s="98"/>
      <c r="S9" s="98"/>
      <c r="T9" s="98"/>
      <c r="U9" s="16"/>
      <c r="V9" s="16"/>
      <c r="W9" s="16"/>
      <c r="X9" s="16"/>
      <c r="Y9" s="16"/>
      <c r="Z9" s="16"/>
      <c r="AA9" s="16"/>
      <c r="AB9" s="16"/>
      <c r="AC9" s="16"/>
      <c r="AD9" s="16"/>
      <c r="AE9" s="16"/>
      <c r="AF9" s="16"/>
      <c r="AG9" s="16"/>
      <c r="AH9" s="16"/>
      <c r="AI9" s="16"/>
    </row>
    <row r="10" spans="1:47" ht="190.5" customHeight="1" x14ac:dyDescent="0.25">
      <c r="A10" s="96">
        <v>2</v>
      </c>
      <c r="B10" s="661" t="s">
        <v>124</v>
      </c>
      <c r="C10" s="661"/>
      <c r="D10" s="18" t="s">
        <v>125</v>
      </c>
      <c r="E10" s="24">
        <v>0.5</v>
      </c>
      <c r="F10" s="98" t="s">
        <v>611</v>
      </c>
      <c r="G10" s="98" t="s">
        <v>240</v>
      </c>
      <c r="H10" s="8" t="s">
        <v>612</v>
      </c>
      <c r="I10" s="428">
        <f>E10</f>
        <v>0.5</v>
      </c>
      <c r="J10" s="98"/>
      <c r="K10" s="98"/>
      <c r="L10" s="98"/>
      <c r="M10" s="428">
        <v>1</v>
      </c>
      <c r="N10" s="98" t="s">
        <v>1488</v>
      </c>
      <c r="O10" s="98" t="s">
        <v>1454</v>
      </c>
      <c r="P10" s="8" t="s">
        <v>1455</v>
      </c>
      <c r="Q10" s="428">
        <f t="shared" ref="Q10:Q11" si="0">M10</f>
        <v>1</v>
      </c>
      <c r="R10" s="98"/>
      <c r="S10" s="98"/>
      <c r="T10" s="8"/>
      <c r="U10" s="16"/>
      <c r="V10" s="16"/>
      <c r="W10" s="16"/>
      <c r="X10" s="16"/>
      <c r="Y10" s="16"/>
      <c r="Z10" s="16"/>
      <c r="AA10" s="16"/>
      <c r="AB10" s="16"/>
      <c r="AC10" s="16"/>
      <c r="AD10" s="16"/>
      <c r="AE10" s="16"/>
      <c r="AF10" s="16"/>
      <c r="AG10" s="16"/>
      <c r="AH10" s="16"/>
      <c r="AI10" s="16"/>
    </row>
    <row r="11" spans="1:47" ht="78" customHeight="1" x14ac:dyDescent="0.25">
      <c r="A11" s="96">
        <v>3</v>
      </c>
      <c r="B11" s="661" t="s">
        <v>126</v>
      </c>
      <c r="C11" s="661"/>
      <c r="D11" s="18" t="s">
        <v>127</v>
      </c>
      <c r="E11" s="24">
        <v>0</v>
      </c>
      <c r="F11" s="98"/>
      <c r="G11" s="98"/>
      <c r="H11" s="8"/>
      <c r="I11" s="428">
        <v>0.2</v>
      </c>
      <c r="J11" s="98" t="s">
        <v>1147</v>
      </c>
      <c r="K11" s="98" t="s">
        <v>127</v>
      </c>
      <c r="L11" s="8" t="s">
        <v>1148</v>
      </c>
      <c r="M11" s="428">
        <v>1</v>
      </c>
      <c r="N11" s="98" t="s">
        <v>1456</v>
      </c>
      <c r="O11" s="98" t="s">
        <v>1457</v>
      </c>
      <c r="P11" s="98" t="s">
        <v>1457</v>
      </c>
      <c r="Q11" s="428">
        <f t="shared" si="0"/>
        <v>1</v>
      </c>
      <c r="R11" s="98"/>
      <c r="S11" s="98"/>
      <c r="T11" s="8"/>
      <c r="U11" s="16"/>
      <c r="V11" s="16"/>
      <c r="W11" s="16"/>
      <c r="X11" s="16"/>
      <c r="Y11" s="16"/>
      <c r="Z11" s="16"/>
      <c r="AA11" s="16"/>
      <c r="AB11" s="16"/>
      <c r="AC11" s="16"/>
      <c r="AD11" s="16"/>
      <c r="AE11" s="16"/>
      <c r="AF11" s="16"/>
      <c r="AG11" s="16"/>
      <c r="AH11" s="16"/>
      <c r="AI11" s="16"/>
    </row>
    <row r="12" spans="1:47" ht="89.25" customHeight="1" x14ac:dyDescent="0.3">
      <c r="A12" s="96">
        <v>4</v>
      </c>
      <c r="B12" s="661" t="s">
        <v>128</v>
      </c>
      <c r="C12" s="661"/>
      <c r="D12" s="18" t="s">
        <v>129</v>
      </c>
      <c r="E12" s="24">
        <v>0</v>
      </c>
      <c r="F12" s="28"/>
      <c r="G12" s="28"/>
      <c r="H12" s="28"/>
      <c r="I12" s="428">
        <v>1</v>
      </c>
      <c r="J12" s="427" t="s">
        <v>1149</v>
      </c>
      <c r="K12" s="427" t="s">
        <v>196</v>
      </c>
      <c r="L12" s="427" t="s">
        <v>1150</v>
      </c>
      <c r="M12" s="428">
        <f>I12</f>
        <v>1</v>
      </c>
      <c r="N12" s="28"/>
      <c r="O12" s="28"/>
      <c r="P12" s="28"/>
      <c r="Q12" s="428">
        <f>M12</f>
        <v>1</v>
      </c>
      <c r="R12" s="28"/>
      <c r="S12" s="105"/>
      <c r="T12" s="28"/>
    </row>
    <row r="13" spans="1:47" ht="87.75" customHeight="1" x14ac:dyDescent="0.3">
      <c r="A13" s="96">
        <v>5</v>
      </c>
      <c r="B13" s="661" t="s">
        <v>841</v>
      </c>
      <c r="C13" s="661"/>
      <c r="D13" s="105" t="s">
        <v>125</v>
      </c>
      <c r="E13" s="24">
        <v>0</v>
      </c>
      <c r="F13" s="28"/>
      <c r="G13" s="28"/>
      <c r="H13" s="28"/>
      <c r="I13" s="428">
        <v>1</v>
      </c>
      <c r="J13" s="427" t="s">
        <v>234</v>
      </c>
      <c r="K13" s="28" t="s">
        <v>1151</v>
      </c>
      <c r="L13" s="427" t="s">
        <v>1152</v>
      </c>
      <c r="M13" s="428">
        <f t="shared" ref="M13:M14" si="1">I13</f>
        <v>1</v>
      </c>
      <c r="N13" s="28"/>
      <c r="O13" s="28"/>
      <c r="P13" s="28"/>
      <c r="Q13" s="428">
        <f t="shared" ref="Q13:Q14" si="2">M13</f>
        <v>1</v>
      </c>
      <c r="R13" s="28"/>
      <c r="S13" s="28"/>
      <c r="T13" s="28"/>
    </row>
    <row r="14" spans="1:47" ht="59.25" customHeight="1" x14ac:dyDescent="0.3">
      <c r="A14" s="96">
        <v>6</v>
      </c>
      <c r="B14" s="661" t="s">
        <v>232</v>
      </c>
      <c r="C14" s="661"/>
      <c r="D14" s="105" t="s">
        <v>130</v>
      </c>
      <c r="E14" s="24">
        <v>0</v>
      </c>
      <c r="F14" s="28"/>
      <c r="G14" s="28"/>
      <c r="H14" s="28"/>
      <c r="I14" s="428">
        <v>1</v>
      </c>
      <c r="J14" s="429" t="s">
        <v>1153</v>
      </c>
      <c r="K14" s="430" t="s">
        <v>1154</v>
      </c>
      <c r="L14" s="427" t="s">
        <v>1155</v>
      </c>
      <c r="M14" s="428">
        <f t="shared" si="1"/>
        <v>1</v>
      </c>
      <c r="N14" s="28"/>
      <c r="O14" s="28"/>
      <c r="P14" s="28"/>
      <c r="Q14" s="428">
        <f t="shared" si="2"/>
        <v>1</v>
      </c>
      <c r="R14" s="28"/>
      <c r="S14" s="343"/>
      <c r="T14" s="26"/>
    </row>
    <row r="15" spans="1:47" s="2" customFormat="1" ht="118.5" customHeight="1" x14ac:dyDescent="0.3">
      <c r="A15" s="96">
        <v>7</v>
      </c>
      <c r="B15" s="661" t="s">
        <v>842</v>
      </c>
      <c r="C15" s="661"/>
      <c r="D15" s="105" t="s">
        <v>125</v>
      </c>
      <c r="E15" s="24">
        <v>0</v>
      </c>
      <c r="F15" s="28"/>
      <c r="G15" s="28"/>
      <c r="H15" s="28"/>
      <c r="I15" s="428">
        <f t="shared" ref="I15:I16" si="3">E15</f>
        <v>0</v>
      </c>
      <c r="J15" s="44"/>
      <c r="K15" s="28"/>
      <c r="L15" s="28"/>
      <c r="M15" s="428">
        <f t="shared" ref="M15:M16" si="4">I15</f>
        <v>0</v>
      </c>
      <c r="N15" s="28"/>
      <c r="O15" s="28"/>
      <c r="P15" s="28"/>
      <c r="Q15" s="428">
        <v>1</v>
      </c>
      <c r="R15" s="28" t="s">
        <v>1489</v>
      </c>
      <c r="S15" s="28" t="s">
        <v>1490</v>
      </c>
      <c r="T15" s="28" t="s">
        <v>1493</v>
      </c>
      <c r="U15" s="17"/>
      <c r="V15" s="17"/>
      <c r="W15" s="17"/>
      <c r="X15" s="17"/>
      <c r="Y15" s="17"/>
      <c r="Z15" s="17"/>
      <c r="AA15" s="17"/>
      <c r="AB15" s="17"/>
      <c r="AC15" s="17"/>
      <c r="AD15" s="17"/>
      <c r="AE15" s="17"/>
      <c r="AF15" s="17"/>
      <c r="AG15" s="17"/>
      <c r="AH15" s="17"/>
      <c r="AI15" s="17"/>
      <c r="AJ15" s="1"/>
      <c r="AK15" s="1"/>
      <c r="AL15" s="1"/>
      <c r="AM15" s="1"/>
      <c r="AN15" s="1"/>
      <c r="AO15" s="1"/>
      <c r="AP15" s="1"/>
      <c r="AQ15" s="1"/>
      <c r="AR15" s="1"/>
      <c r="AS15" s="1"/>
      <c r="AT15" s="1"/>
      <c r="AU15" s="1"/>
    </row>
    <row r="16" spans="1:47" s="2" customFormat="1" ht="57" customHeight="1" x14ac:dyDescent="0.3">
      <c r="A16" s="96">
        <v>8</v>
      </c>
      <c r="B16" s="661" t="s">
        <v>843</v>
      </c>
      <c r="C16" s="661"/>
      <c r="D16" s="105" t="s">
        <v>125</v>
      </c>
      <c r="E16" s="24">
        <v>0</v>
      </c>
      <c r="F16" s="28"/>
      <c r="G16" s="28"/>
      <c r="H16" s="28"/>
      <c r="I16" s="428">
        <f t="shared" si="3"/>
        <v>0</v>
      </c>
      <c r="J16" s="28"/>
      <c r="K16" s="28"/>
      <c r="L16" s="28"/>
      <c r="M16" s="428">
        <f t="shared" si="4"/>
        <v>0</v>
      </c>
      <c r="N16" s="38"/>
      <c r="O16" s="28"/>
      <c r="P16" s="28"/>
      <c r="Q16" s="428">
        <v>1</v>
      </c>
      <c r="R16" s="28" t="s">
        <v>1491</v>
      </c>
      <c r="S16" s="28" t="s">
        <v>1492</v>
      </c>
      <c r="T16" s="28" t="s">
        <v>1494</v>
      </c>
      <c r="U16" s="17"/>
      <c r="V16" s="17"/>
      <c r="W16" s="17"/>
      <c r="X16" s="17"/>
      <c r="Y16" s="17"/>
      <c r="Z16" s="17"/>
      <c r="AA16" s="17"/>
      <c r="AB16" s="17"/>
      <c r="AC16" s="17"/>
      <c r="AD16" s="17"/>
      <c r="AE16" s="17"/>
      <c r="AF16" s="17"/>
      <c r="AG16" s="17"/>
      <c r="AH16" s="17"/>
      <c r="AI16" s="17"/>
      <c r="AJ16" s="1"/>
      <c r="AK16" s="1"/>
      <c r="AL16" s="1"/>
      <c r="AM16" s="1"/>
      <c r="AN16" s="1"/>
      <c r="AO16" s="1"/>
      <c r="AP16" s="1"/>
      <c r="AQ16" s="1"/>
      <c r="AR16" s="1"/>
      <c r="AS16" s="1"/>
      <c r="AT16" s="1"/>
      <c r="AU16" s="1"/>
    </row>
    <row r="17" spans="1:47" s="2" customFormat="1" ht="16.5" customHeight="1" x14ac:dyDescent="0.3">
      <c r="A17" s="46"/>
      <c r="B17" s="46"/>
      <c r="C17" s="46"/>
      <c r="D17" s="44"/>
      <c r="E17" s="103">
        <f>IFERROR(AVERAGE(E9:E16),"")</f>
        <v>0.1875</v>
      </c>
      <c r="F17" s="44"/>
      <c r="G17" s="44"/>
      <c r="H17" s="44"/>
      <c r="I17" s="103">
        <f>IFERROR(AVERAGE(I9:I16),"")</f>
        <v>0.58750000000000002</v>
      </c>
      <c r="J17" s="44"/>
      <c r="K17" s="44"/>
      <c r="L17" s="44"/>
      <c r="M17" s="103">
        <f>IFERROR(AVERAGE(M9:M16),"")</f>
        <v>0.75</v>
      </c>
      <c r="N17" s="44"/>
      <c r="O17" s="44"/>
      <c r="P17" s="44"/>
      <c r="Q17" s="103">
        <f>IFERROR(AVERAGE(Q9:Q16),"")</f>
        <v>1</v>
      </c>
      <c r="R17" s="44"/>
      <c r="S17" s="17"/>
      <c r="T17" s="17"/>
      <c r="U17" s="17"/>
      <c r="V17" s="17"/>
      <c r="W17" s="17"/>
      <c r="X17" s="17"/>
      <c r="Y17" s="17"/>
      <c r="Z17" s="17"/>
      <c r="AA17" s="17"/>
      <c r="AB17" s="17"/>
      <c r="AC17" s="17"/>
      <c r="AD17" s="17"/>
      <c r="AE17" s="17"/>
      <c r="AF17" s="17"/>
      <c r="AG17" s="17"/>
      <c r="AH17" s="17"/>
      <c r="AI17" s="17"/>
      <c r="AJ17" s="1"/>
      <c r="AK17" s="1"/>
      <c r="AL17" s="1"/>
      <c r="AM17" s="1"/>
      <c r="AN17" s="1"/>
      <c r="AO17" s="1"/>
      <c r="AP17" s="1"/>
      <c r="AQ17" s="1"/>
      <c r="AR17" s="1"/>
      <c r="AS17" s="1"/>
      <c r="AT17" s="1"/>
      <c r="AU17" s="1"/>
    </row>
    <row r="18" spans="1:47" s="2" customFormat="1" ht="16.5" customHeight="1" x14ac:dyDescent="0.3">
      <c r="A18" s="46"/>
      <c r="B18" s="46"/>
      <c r="C18" s="46"/>
      <c r="D18" s="44"/>
      <c r="E18" s="127"/>
      <c r="F18" s="44"/>
      <c r="G18" s="44"/>
      <c r="H18" s="44"/>
      <c r="I18" s="127"/>
      <c r="J18" s="44"/>
      <c r="K18" s="44"/>
      <c r="L18" s="44"/>
      <c r="M18" s="127"/>
      <c r="N18" s="44"/>
      <c r="O18" s="44"/>
      <c r="P18" s="44"/>
      <c r="Q18" s="127"/>
      <c r="R18" s="44"/>
      <c r="S18" s="17"/>
      <c r="T18" s="17"/>
      <c r="U18" s="17"/>
      <c r="V18" s="17"/>
      <c r="W18" s="17"/>
      <c r="X18" s="17"/>
      <c r="Y18" s="17"/>
      <c r="Z18" s="17"/>
      <c r="AA18" s="17"/>
      <c r="AB18" s="17"/>
      <c r="AC18" s="17"/>
      <c r="AD18" s="17"/>
      <c r="AE18" s="17"/>
      <c r="AF18" s="17"/>
      <c r="AG18" s="17"/>
      <c r="AH18" s="17"/>
      <c r="AI18" s="17"/>
      <c r="AJ18" s="1"/>
      <c r="AK18" s="1"/>
      <c r="AL18" s="1"/>
      <c r="AM18" s="1"/>
      <c r="AN18" s="1"/>
      <c r="AO18" s="1"/>
      <c r="AP18" s="1"/>
      <c r="AQ18" s="1"/>
      <c r="AR18" s="1"/>
      <c r="AS18" s="1"/>
      <c r="AT18" s="1"/>
      <c r="AU18" s="1"/>
    </row>
    <row r="19" spans="1:47" s="2" customFormat="1" ht="16.5" customHeight="1" x14ac:dyDescent="0.3">
      <c r="A19" s="46"/>
      <c r="B19" s="46"/>
      <c r="C19" s="46"/>
      <c r="D19" s="44"/>
      <c r="E19" s="127"/>
      <c r="F19" s="44"/>
      <c r="G19" s="44"/>
      <c r="H19" s="44"/>
      <c r="I19" s="127"/>
      <c r="J19" s="44"/>
      <c r="K19" s="44"/>
      <c r="L19" s="44"/>
      <c r="M19" s="127"/>
      <c r="N19" s="44"/>
      <c r="O19" s="44"/>
      <c r="P19" s="44"/>
      <c r="Q19" s="127"/>
      <c r="R19" s="44"/>
      <c r="S19" s="17"/>
      <c r="T19" s="17"/>
      <c r="U19" s="17"/>
      <c r="V19" s="17"/>
      <c r="W19" s="17"/>
      <c r="X19" s="17"/>
      <c r="Y19" s="17"/>
      <c r="Z19" s="17"/>
      <c r="AA19" s="17"/>
      <c r="AB19" s="17"/>
      <c r="AC19" s="17"/>
      <c r="AD19" s="17"/>
      <c r="AE19" s="17"/>
      <c r="AF19" s="17"/>
      <c r="AG19" s="17"/>
      <c r="AH19" s="17"/>
      <c r="AI19" s="17"/>
      <c r="AJ19" s="1"/>
      <c r="AK19" s="1"/>
      <c r="AL19" s="1"/>
      <c r="AM19" s="1"/>
      <c r="AN19" s="1"/>
      <c r="AO19" s="1"/>
      <c r="AP19" s="1"/>
      <c r="AQ19" s="1"/>
      <c r="AR19" s="1"/>
      <c r="AS19" s="1"/>
      <c r="AT19" s="1"/>
      <c r="AU19" s="1"/>
    </row>
    <row r="20" spans="1:47" s="2" customFormat="1" ht="16.5" customHeight="1" x14ac:dyDescent="0.3">
      <c r="A20" s="46"/>
      <c r="B20" s="46"/>
      <c r="C20" s="46"/>
      <c r="D20" s="44"/>
      <c r="E20" s="127"/>
      <c r="F20" s="44"/>
      <c r="G20" s="44"/>
      <c r="H20" s="44"/>
      <c r="I20" s="127"/>
      <c r="J20" s="44"/>
      <c r="K20" s="44"/>
      <c r="L20" s="44"/>
      <c r="M20" s="127"/>
      <c r="N20" s="44"/>
      <c r="O20" s="44"/>
      <c r="P20" s="44"/>
      <c r="Q20" s="127"/>
      <c r="R20" s="44"/>
      <c r="S20" s="17"/>
      <c r="T20" s="17"/>
      <c r="U20" s="17"/>
      <c r="V20" s="17"/>
      <c r="W20" s="17"/>
      <c r="X20" s="17"/>
      <c r="Y20" s="17"/>
      <c r="Z20" s="17"/>
      <c r="AA20" s="17"/>
      <c r="AB20" s="17"/>
      <c r="AC20" s="17"/>
      <c r="AD20" s="17"/>
      <c r="AE20" s="17"/>
      <c r="AF20" s="17"/>
      <c r="AG20" s="17"/>
      <c r="AH20" s="17"/>
      <c r="AI20" s="17"/>
      <c r="AJ20" s="1"/>
      <c r="AK20" s="1"/>
      <c r="AL20" s="1"/>
      <c r="AM20" s="1"/>
      <c r="AN20" s="1"/>
      <c r="AO20" s="1"/>
      <c r="AP20" s="1"/>
      <c r="AQ20" s="1"/>
      <c r="AR20" s="1"/>
      <c r="AS20" s="1"/>
      <c r="AT20" s="1"/>
      <c r="AU20" s="1"/>
    </row>
    <row r="21" spans="1:47" s="2" customFormat="1" ht="16.5" hidden="1" customHeight="1" thickBot="1" x14ac:dyDescent="0.35">
      <c r="A21" s="46"/>
      <c r="B21" s="46"/>
      <c r="C21" s="46"/>
      <c r="D21" s="44"/>
      <c r="E21" s="127"/>
      <c r="F21" s="44"/>
      <c r="G21" s="44"/>
      <c r="H21" s="44"/>
      <c r="I21" s="127"/>
      <c r="J21" s="44"/>
      <c r="K21" s="44"/>
      <c r="L21" s="44"/>
      <c r="M21" s="127"/>
      <c r="N21" s="44"/>
      <c r="O21" s="44"/>
      <c r="P21" s="44"/>
      <c r="Q21" s="127"/>
      <c r="R21" s="44"/>
      <c r="S21" s="17"/>
      <c r="T21" s="17"/>
      <c r="U21" s="17"/>
      <c r="V21" s="17"/>
      <c r="W21" s="17"/>
      <c r="X21" s="17"/>
      <c r="Y21" s="17"/>
      <c r="Z21" s="17"/>
      <c r="AA21" s="17"/>
      <c r="AB21" s="17"/>
      <c r="AC21" s="17"/>
      <c r="AD21" s="17"/>
      <c r="AE21" s="17"/>
      <c r="AF21" s="17"/>
      <c r="AG21" s="17"/>
      <c r="AH21" s="17"/>
      <c r="AI21" s="17"/>
      <c r="AJ21" s="1"/>
      <c r="AK21" s="1"/>
      <c r="AL21" s="1"/>
      <c r="AM21" s="1"/>
      <c r="AN21" s="1"/>
      <c r="AO21" s="1"/>
      <c r="AP21" s="1"/>
      <c r="AQ21" s="1"/>
      <c r="AR21" s="1"/>
      <c r="AS21" s="1"/>
      <c r="AT21" s="1"/>
      <c r="AU21" s="1"/>
    </row>
    <row r="22" spans="1:47" s="2" customFormat="1" ht="53.25" hidden="1" customHeight="1" thickBot="1" x14ac:dyDescent="0.35">
      <c r="A22" s="46"/>
      <c r="B22" s="106" t="s">
        <v>190</v>
      </c>
      <c r="C22" s="106" t="s">
        <v>221</v>
      </c>
      <c r="D22" s="106" t="s">
        <v>222</v>
      </c>
      <c r="E22" s="106" t="s">
        <v>615</v>
      </c>
      <c r="F22" s="44"/>
      <c r="G22" s="44"/>
      <c r="H22" s="44"/>
      <c r="I22" s="127"/>
      <c r="J22" s="44"/>
      <c r="K22" s="44"/>
      <c r="L22" s="44"/>
      <c r="M22" s="127"/>
      <c r="N22" s="44"/>
      <c r="O22" s="44"/>
      <c r="P22" s="44"/>
      <c r="Q22" s="127"/>
      <c r="R22" s="44"/>
      <c r="S22" s="17"/>
      <c r="T22" s="17"/>
      <c r="U22" s="17"/>
      <c r="V22" s="17"/>
      <c r="W22" s="17"/>
      <c r="X22" s="17"/>
      <c r="Y22" s="17"/>
      <c r="Z22" s="17"/>
      <c r="AA22" s="17"/>
      <c r="AB22" s="17"/>
      <c r="AC22" s="17"/>
      <c r="AD22" s="17"/>
      <c r="AE22" s="17"/>
      <c r="AF22" s="17"/>
      <c r="AG22" s="17"/>
      <c r="AH22" s="17"/>
      <c r="AI22" s="17"/>
      <c r="AJ22" s="1"/>
      <c r="AK22" s="1"/>
      <c r="AL22" s="1"/>
      <c r="AM22" s="1"/>
      <c r="AN22" s="1"/>
      <c r="AO22" s="1"/>
      <c r="AP22" s="1"/>
      <c r="AQ22" s="1"/>
      <c r="AR22" s="1"/>
      <c r="AS22" s="1"/>
      <c r="AT22" s="1"/>
      <c r="AU22" s="1"/>
    </row>
    <row r="23" spans="1:47" s="2" customFormat="1" ht="32.25" hidden="1" customHeight="1" thickTop="1" thickBot="1" x14ac:dyDescent="0.35">
      <c r="A23" s="46"/>
      <c r="B23" s="108">
        <f>SUM(A16)</f>
        <v>8</v>
      </c>
      <c r="C23" s="111">
        <f>SUM(E17)</f>
        <v>0.1875</v>
      </c>
      <c r="D23" s="111">
        <f>SUM(I17)</f>
        <v>0.58750000000000002</v>
      </c>
      <c r="E23" s="111">
        <v>0.67</v>
      </c>
      <c r="F23" s="44"/>
      <c r="G23" s="44"/>
      <c r="H23" s="44"/>
      <c r="I23" s="127"/>
      <c r="J23" s="44"/>
      <c r="K23" s="44"/>
      <c r="L23" s="44"/>
      <c r="M23" s="127"/>
      <c r="N23" s="44"/>
      <c r="O23" s="44"/>
      <c r="P23" s="44"/>
      <c r="Q23" s="127"/>
      <c r="R23" s="44"/>
      <c r="S23" s="17"/>
      <c r="T23" s="17"/>
      <c r="U23" s="17"/>
      <c r="V23" s="17"/>
      <c r="W23" s="17"/>
      <c r="X23" s="17"/>
      <c r="Y23" s="17"/>
      <c r="Z23" s="17"/>
      <c r="AA23" s="17"/>
      <c r="AB23" s="17"/>
      <c r="AC23" s="17"/>
      <c r="AD23" s="17"/>
      <c r="AE23" s="17"/>
      <c r="AF23" s="17"/>
      <c r="AG23" s="17"/>
      <c r="AH23" s="17"/>
      <c r="AI23" s="17"/>
      <c r="AJ23" s="1"/>
      <c r="AK23" s="1"/>
      <c r="AL23" s="1"/>
      <c r="AM23" s="1"/>
      <c r="AN23" s="1"/>
      <c r="AO23" s="1"/>
      <c r="AP23" s="1"/>
      <c r="AQ23" s="1"/>
      <c r="AR23" s="1"/>
      <c r="AS23" s="1"/>
      <c r="AT23" s="1"/>
      <c r="AU23" s="1"/>
    </row>
    <row r="24" spans="1:47" s="2" customFormat="1" ht="38.25" hidden="1" customHeight="1" thickBot="1" x14ac:dyDescent="0.35">
      <c r="A24" s="46"/>
      <c r="B24" s="107" t="s">
        <v>193</v>
      </c>
      <c r="C24" s="106" t="s">
        <v>223</v>
      </c>
      <c r="D24" s="106" t="s">
        <v>871</v>
      </c>
      <c r="E24" s="106" t="s">
        <v>191</v>
      </c>
      <c r="F24" s="44"/>
      <c r="G24" s="44"/>
      <c r="H24" s="44"/>
      <c r="I24" s="127"/>
      <c r="J24" s="44"/>
      <c r="K24" s="44"/>
      <c r="L24" s="44"/>
      <c r="M24" s="127"/>
      <c r="N24" s="44"/>
      <c r="O24" s="44"/>
      <c r="P24" s="44"/>
      <c r="Q24" s="127"/>
      <c r="R24" s="44"/>
      <c r="S24" s="17"/>
      <c r="T24" s="17"/>
      <c r="U24" s="17"/>
      <c r="V24" s="17"/>
      <c r="W24" s="17"/>
      <c r="X24" s="17"/>
      <c r="Y24" s="17"/>
      <c r="Z24" s="17"/>
      <c r="AA24" s="17"/>
      <c r="AB24" s="17"/>
      <c r="AC24" s="17"/>
      <c r="AD24" s="17"/>
      <c r="AE24" s="17"/>
      <c r="AF24" s="17"/>
      <c r="AG24" s="17"/>
      <c r="AH24" s="17"/>
      <c r="AI24" s="17"/>
      <c r="AJ24" s="1"/>
      <c r="AK24" s="1"/>
      <c r="AL24" s="1"/>
      <c r="AM24" s="1"/>
      <c r="AN24" s="1"/>
      <c r="AO24" s="1"/>
      <c r="AP24" s="1"/>
      <c r="AQ24" s="1"/>
      <c r="AR24" s="1"/>
      <c r="AS24" s="1"/>
      <c r="AT24" s="1"/>
      <c r="AU24" s="1"/>
    </row>
    <row r="25" spans="1:47" s="2" customFormat="1" ht="16.5" hidden="1" customHeight="1" thickTop="1" thickBot="1" x14ac:dyDescent="0.35">
      <c r="A25" s="46"/>
      <c r="B25" s="108">
        <f>+B23</f>
        <v>8</v>
      </c>
      <c r="C25" s="110">
        <v>2</v>
      </c>
      <c r="D25" s="110">
        <v>7</v>
      </c>
      <c r="E25" s="109">
        <v>7</v>
      </c>
      <c r="F25" s="44"/>
      <c r="G25" s="44"/>
      <c r="H25" s="44"/>
      <c r="I25" s="127"/>
      <c r="J25" s="44"/>
      <c r="K25" s="44"/>
      <c r="L25" s="44"/>
      <c r="M25" s="127"/>
      <c r="N25" s="44"/>
      <c r="O25" s="44"/>
      <c r="P25" s="44"/>
      <c r="Q25" s="127"/>
      <c r="R25" s="44"/>
      <c r="S25" s="17"/>
      <c r="T25" s="17"/>
      <c r="U25" s="17"/>
      <c r="V25" s="17"/>
      <c r="W25" s="17"/>
      <c r="X25" s="17"/>
      <c r="Y25" s="17"/>
      <c r="Z25" s="17"/>
      <c r="AA25" s="17"/>
      <c r="AB25" s="17"/>
      <c r="AC25" s="17"/>
      <c r="AD25" s="17"/>
      <c r="AE25" s="17"/>
      <c r="AF25" s="17"/>
      <c r="AG25" s="17"/>
      <c r="AH25" s="17"/>
      <c r="AI25" s="17"/>
      <c r="AJ25" s="1"/>
      <c r="AK25" s="1"/>
      <c r="AL25" s="1"/>
      <c r="AM25" s="1"/>
      <c r="AN25" s="1"/>
      <c r="AO25" s="1"/>
      <c r="AP25" s="1"/>
      <c r="AQ25" s="1"/>
      <c r="AR25" s="1"/>
      <c r="AS25" s="1"/>
      <c r="AT25" s="1"/>
      <c r="AU25" s="1"/>
    </row>
    <row r="26" spans="1:47" s="2" customFormat="1" ht="16.5" hidden="1" customHeight="1" x14ac:dyDescent="0.3">
      <c r="A26" s="46"/>
      <c r="B26" s="633" t="s">
        <v>228</v>
      </c>
      <c r="C26" s="633"/>
      <c r="D26" s="633"/>
      <c r="E26" s="86"/>
      <c r="F26" s="44"/>
      <c r="G26" s="44"/>
      <c r="H26" s="44"/>
      <c r="I26" s="127"/>
      <c r="J26" s="44"/>
      <c r="K26" s="44"/>
      <c r="L26" s="44"/>
      <c r="M26" s="127"/>
      <c r="N26" s="44"/>
      <c r="O26" s="44"/>
      <c r="P26" s="44"/>
      <c r="Q26" s="127"/>
      <c r="R26" s="44"/>
      <c r="S26" s="17"/>
      <c r="T26" s="17"/>
      <c r="U26" s="17"/>
      <c r="V26" s="17"/>
      <c r="W26" s="17"/>
      <c r="X26" s="17"/>
      <c r="Y26" s="17"/>
      <c r="Z26" s="17"/>
      <c r="AA26" s="17"/>
      <c r="AB26" s="17"/>
      <c r="AC26" s="17"/>
      <c r="AD26" s="17"/>
      <c r="AE26" s="17"/>
      <c r="AF26" s="17"/>
      <c r="AG26" s="17"/>
      <c r="AH26" s="17"/>
      <c r="AI26" s="17"/>
      <c r="AJ26" s="1"/>
      <c r="AK26" s="1"/>
      <c r="AL26" s="1"/>
      <c r="AM26" s="1"/>
      <c r="AN26" s="1"/>
      <c r="AO26" s="1"/>
      <c r="AP26" s="1"/>
      <c r="AQ26" s="1"/>
      <c r="AR26" s="1"/>
      <c r="AS26" s="1"/>
      <c r="AT26" s="1"/>
      <c r="AU26" s="1"/>
    </row>
    <row r="27" spans="1:47" s="2" customFormat="1" ht="16.5" hidden="1" customHeight="1" thickBot="1" x14ac:dyDescent="0.35">
      <c r="A27" s="46"/>
      <c r="B27" s="634"/>
      <c r="C27" s="634"/>
      <c r="D27" s="634"/>
      <c r="E27" s="86"/>
      <c r="F27" s="44"/>
      <c r="G27" s="44"/>
      <c r="H27" s="44"/>
      <c r="I27" s="127"/>
      <c r="J27" s="44"/>
      <c r="K27" s="44"/>
      <c r="L27" s="44"/>
      <c r="M27" s="127"/>
      <c r="N27" s="44"/>
      <c r="O27" s="44"/>
      <c r="P27" s="44"/>
      <c r="Q27" s="127"/>
      <c r="R27" s="44"/>
      <c r="S27" s="17"/>
      <c r="T27" s="17"/>
      <c r="U27" s="17"/>
      <c r="V27" s="17"/>
      <c r="W27" s="17"/>
      <c r="X27" s="17"/>
      <c r="Y27" s="17"/>
      <c r="Z27" s="17"/>
      <c r="AA27" s="17"/>
      <c r="AB27" s="17"/>
      <c r="AC27" s="17"/>
      <c r="AD27" s="17"/>
      <c r="AE27" s="17"/>
      <c r="AF27" s="17"/>
      <c r="AG27" s="17"/>
      <c r="AH27" s="17"/>
      <c r="AI27" s="17"/>
      <c r="AJ27" s="1"/>
      <c r="AK27" s="1"/>
      <c r="AL27" s="1"/>
      <c r="AM27" s="1"/>
      <c r="AN27" s="1"/>
      <c r="AO27" s="1"/>
      <c r="AP27" s="1"/>
      <c r="AQ27" s="1"/>
      <c r="AR27" s="1"/>
      <c r="AS27" s="1"/>
      <c r="AT27" s="1"/>
      <c r="AU27" s="1"/>
    </row>
    <row r="28" spans="1:47" s="2" customFormat="1" ht="49.5" hidden="1" customHeight="1" thickBot="1" x14ac:dyDescent="0.35">
      <c r="A28" s="46"/>
      <c r="B28" s="112" t="s">
        <v>190</v>
      </c>
      <c r="C28" s="112" t="s">
        <v>229</v>
      </c>
      <c r="D28" s="106" t="s">
        <v>872</v>
      </c>
      <c r="E28" s="113" t="s">
        <v>193</v>
      </c>
      <c r="F28" s="44"/>
      <c r="G28" s="44"/>
      <c r="H28" s="44"/>
      <c r="I28" s="127"/>
      <c r="J28" s="44"/>
      <c r="K28" s="44"/>
      <c r="L28" s="44"/>
      <c r="M28" s="127"/>
      <c r="N28" s="44"/>
      <c r="O28" s="44"/>
      <c r="P28" s="44"/>
      <c r="Q28" s="127"/>
      <c r="R28" s="44"/>
      <c r="S28" s="17"/>
      <c r="T28" s="17"/>
      <c r="U28" s="17"/>
      <c r="V28" s="17"/>
      <c r="W28" s="17"/>
      <c r="X28" s="17"/>
      <c r="Y28" s="17"/>
      <c r="Z28" s="17"/>
      <c r="AA28" s="17"/>
      <c r="AB28" s="17"/>
      <c r="AC28" s="17"/>
      <c r="AD28" s="17"/>
      <c r="AE28" s="17"/>
      <c r="AF28" s="17"/>
      <c r="AG28" s="17"/>
      <c r="AH28" s="17"/>
      <c r="AI28" s="17"/>
      <c r="AJ28" s="1"/>
      <c r="AK28" s="1"/>
      <c r="AL28" s="1"/>
      <c r="AM28" s="1"/>
      <c r="AN28" s="1"/>
      <c r="AO28" s="1"/>
      <c r="AP28" s="1"/>
      <c r="AQ28" s="1"/>
      <c r="AR28" s="1"/>
      <c r="AS28" s="1"/>
      <c r="AT28" s="1"/>
      <c r="AU28" s="1"/>
    </row>
    <row r="29" spans="1:47" s="2" customFormat="1" ht="16.5" hidden="1" customHeight="1" thickTop="1" thickBot="1" x14ac:dyDescent="0.35">
      <c r="A29" s="46"/>
      <c r="B29" s="111">
        <v>1</v>
      </c>
      <c r="C29" s="120">
        <f>+C23</f>
        <v>0.1875</v>
      </c>
      <c r="D29" s="120">
        <f>SUM(B29-C29)</f>
        <v>0.8125</v>
      </c>
      <c r="E29" s="111">
        <f>SUM(B29-D29)</f>
        <v>0.1875</v>
      </c>
      <c r="F29" s="44"/>
      <c r="G29" s="44"/>
      <c r="H29" s="44"/>
      <c r="I29" s="127"/>
      <c r="J29" s="44"/>
      <c r="K29" s="44"/>
      <c r="L29" s="44"/>
      <c r="M29" s="127"/>
      <c r="N29" s="44"/>
      <c r="O29" s="44"/>
      <c r="P29" s="44"/>
      <c r="Q29" s="127"/>
      <c r="R29" s="44"/>
      <c r="S29" s="17"/>
      <c r="T29" s="17"/>
      <c r="U29" s="17"/>
      <c r="V29" s="17"/>
      <c r="W29" s="17"/>
      <c r="X29" s="17"/>
      <c r="Y29" s="17"/>
      <c r="Z29" s="17"/>
      <c r="AA29" s="17"/>
      <c r="AB29" s="17"/>
      <c r="AC29" s="17"/>
      <c r="AD29" s="17"/>
      <c r="AE29" s="17"/>
      <c r="AF29" s="17"/>
      <c r="AG29" s="17"/>
      <c r="AH29" s="17"/>
      <c r="AI29" s="17"/>
      <c r="AJ29" s="1"/>
      <c r="AK29" s="1"/>
      <c r="AL29" s="1"/>
      <c r="AM29" s="1"/>
      <c r="AN29" s="1"/>
      <c r="AO29" s="1"/>
      <c r="AP29" s="1"/>
      <c r="AQ29" s="1"/>
      <c r="AR29" s="1"/>
      <c r="AS29" s="1"/>
      <c r="AT29" s="1"/>
      <c r="AU29" s="1"/>
    </row>
    <row r="30" spans="1:47" s="2" customFormat="1" ht="16.5" hidden="1" customHeight="1" x14ac:dyDescent="0.3">
      <c r="A30" s="46"/>
      <c r="D30" s="17"/>
      <c r="E30" s="127"/>
      <c r="F30" s="44"/>
      <c r="G30" s="44"/>
      <c r="H30" s="44"/>
      <c r="I30" s="127"/>
      <c r="J30" s="44"/>
      <c r="K30" s="44"/>
      <c r="L30" s="44"/>
      <c r="M30" s="127"/>
      <c r="N30" s="44"/>
      <c r="O30" s="44"/>
      <c r="P30" s="44"/>
      <c r="Q30" s="127"/>
      <c r="R30" s="44"/>
      <c r="S30" s="17"/>
      <c r="T30" s="17"/>
      <c r="U30" s="17"/>
      <c r="V30" s="17"/>
      <c r="W30" s="17"/>
      <c r="X30" s="17"/>
      <c r="Y30" s="17"/>
      <c r="Z30" s="17"/>
      <c r="AA30" s="17"/>
      <c r="AB30" s="17"/>
      <c r="AC30" s="17"/>
      <c r="AD30" s="17"/>
      <c r="AE30" s="17"/>
      <c r="AF30" s="17"/>
      <c r="AG30" s="17"/>
      <c r="AH30" s="17"/>
      <c r="AI30" s="17"/>
      <c r="AJ30" s="1"/>
      <c r="AK30" s="1"/>
      <c r="AL30" s="1"/>
      <c r="AM30" s="1"/>
      <c r="AN30" s="1"/>
      <c r="AO30" s="1"/>
      <c r="AP30" s="1"/>
      <c r="AQ30" s="1"/>
      <c r="AR30" s="1"/>
      <c r="AS30" s="1"/>
      <c r="AT30" s="1"/>
      <c r="AU30" s="1"/>
    </row>
    <row r="31" spans="1:47" s="2" customFormat="1" ht="16.5" hidden="1" customHeight="1" x14ac:dyDescent="0.3">
      <c r="A31" s="46"/>
      <c r="B31" s="46"/>
      <c r="C31" s="46"/>
      <c r="D31" s="44"/>
      <c r="E31" s="127"/>
      <c r="F31" s="44"/>
      <c r="G31" s="44"/>
      <c r="H31" s="44"/>
      <c r="I31" s="127"/>
      <c r="J31" s="44"/>
      <c r="K31" s="44"/>
      <c r="L31" s="44"/>
      <c r="M31" s="127"/>
      <c r="N31" s="44"/>
      <c r="O31" s="44"/>
      <c r="P31" s="44"/>
      <c r="Q31" s="127"/>
      <c r="R31" s="44"/>
      <c r="S31" s="17"/>
      <c r="T31" s="17"/>
      <c r="U31" s="17"/>
      <c r="V31" s="17"/>
      <c r="W31" s="17"/>
      <c r="X31" s="17"/>
      <c r="Y31" s="17"/>
      <c r="Z31" s="17"/>
      <c r="AA31" s="17"/>
      <c r="AB31" s="17"/>
      <c r="AC31" s="17"/>
      <c r="AD31" s="17"/>
      <c r="AE31" s="17"/>
      <c r="AF31" s="17"/>
      <c r="AG31" s="17"/>
      <c r="AH31" s="17"/>
      <c r="AI31" s="17"/>
      <c r="AJ31" s="1"/>
      <c r="AK31" s="1"/>
      <c r="AL31" s="1"/>
      <c r="AM31" s="1"/>
      <c r="AN31" s="1"/>
      <c r="AO31" s="1"/>
      <c r="AP31" s="1"/>
      <c r="AQ31" s="1"/>
      <c r="AR31" s="1"/>
      <c r="AS31" s="1"/>
      <c r="AT31" s="1"/>
      <c r="AU31" s="1"/>
    </row>
    <row r="32" spans="1:47" s="2" customFormat="1" ht="16.5" hidden="1" customHeight="1" x14ac:dyDescent="0.3">
      <c r="A32" s="46"/>
      <c r="B32" s="46"/>
      <c r="C32" s="46"/>
      <c r="D32" s="44"/>
      <c r="E32" s="127"/>
      <c r="F32" s="44"/>
      <c r="G32" s="44"/>
      <c r="H32" s="44"/>
      <c r="I32" s="127"/>
      <c r="J32" s="44"/>
      <c r="K32" s="44"/>
      <c r="L32" s="44"/>
      <c r="M32" s="127"/>
      <c r="N32" s="44"/>
      <c r="O32" s="44"/>
      <c r="P32" s="44"/>
      <c r="Q32" s="127"/>
      <c r="R32" s="44"/>
      <c r="S32" s="17"/>
      <c r="T32" s="17"/>
      <c r="U32" s="17"/>
      <c r="V32" s="17"/>
      <c r="W32" s="17"/>
      <c r="X32" s="17"/>
      <c r="Y32" s="17"/>
      <c r="Z32" s="17"/>
      <c r="AA32" s="17"/>
      <c r="AB32" s="17"/>
      <c r="AC32" s="17"/>
      <c r="AD32" s="17"/>
      <c r="AE32" s="17"/>
      <c r="AF32" s="17"/>
      <c r="AG32" s="17"/>
      <c r="AH32" s="17"/>
      <c r="AI32" s="17"/>
      <c r="AJ32" s="1"/>
      <c r="AK32" s="1"/>
      <c r="AL32" s="1"/>
      <c r="AM32" s="1"/>
      <c r="AN32" s="1"/>
      <c r="AO32" s="1"/>
      <c r="AP32" s="1"/>
      <c r="AQ32" s="1"/>
      <c r="AR32" s="1"/>
      <c r="AS32" s="1"/>
      <c r="AT32" s="1"/>
      <c r="AU32" s="1"/>
    </row>
    <row r="33" spans="1:47" s="2" customFormat="1" ht="16.5" hidden="1" customHeight="1" x14ac:dyDescent="0.3">
      <c r="A33" s="46"/>
      <c r="B33" s="46"/>
      <c r="C33" s="46"/>
      <c r="D33" s="44"/>
      <c r="E33" s="127"/>
      <c r="F33" s="44"/>
      <c r="G33" s="44"/>
      <c r="H33" s="44"/>
      <c r="I33" s="127"/>
      <c r="J33" s="44"/>
      <c r="K33" s="44"/>
      <c r="L33" s="44"/>
      <c r="M33" s="127"/>
      <c r="N33" s="44"/>
      <c r="O33" s="44"/>
      <c r="P33" s="44"/>
      <c r="Q33" s="127"/>
      <c r="R33" s="44"/>
      <c r="S33" s="17"/>
      <c r="T33" s="17"/>
      <c r="U33" s="17"/>
      <c r="V33" s="17"/>
      <c r="W33" s="17"/>
      <c r="X33" s="17"/>
      <c r="Y33" s="17"/>
      <c r="Z33" s="17"/>
      <c r="AA33" s="17"/>
      <c r="AB33" s="17"/>
      <c r="AC33" s="17"/>
      <c r="AD33" s="17"/>
      <c r="AE33" s="17"/>
      <c r="AF33" s="17"/>
      <c r="AG33" s="17"/>
      <c r="AH33" s="17"/>
      <c r="AI33" s="17"/>
      <c r="AJ33" s="1"/>
      <c r="AK33" s="1"/>
      <c r="AL33" s="1"/>
      <c r="AM33" s="1"/>
      <c r="AN33" s="1"/>
      <c r="AO33" s="1"/>
      <c r="AP33" s="1"/>
      <c r="AQ33" s="1"/>
      <c r="AR33" s="1"/>
      <c r="AS33" s="1"/>
      <c r="AT33" s="1"/>
      <c r="AU33" s="1"/>
    </row>
    <row r="34" spans="1:47" s="2" customFormat="1" ht="16.5" hidden="1" customHeight="1" x14ac:dyDescent="0.3">
      <c r="A34" s="46"/>
      <c r="B34" s="46"/>
      <c r="C34" s="46"/>
      <c r="D34" s="44"/>
      <c r="E34" s="127"/>
      <c r="F34" s="44"/>
      <c r="G34" s="44"/>
      <c r="H34" s="44"/>
      <c r="I34" s="127"/>
      <c r="J34" s="44"/>
      <c r="K34" s="44"/>
      <c r="L34" s="44"/>
      <c r="M34" s="127"/>
      <c r="N34" s="44"/>
      <c r="O34" s="44"/>
      <c r="P34" s="44"/>
      <c r="Q34" s="127"/>
      <c r="R34" s="44"/>
      <c r="S34" s="17"/>
      <c r="T34" s="17"/>
      <c r="U34" s="17"/>
      <c r="V34" s="17"/>
      <c r="W34" s="17"/>
      <c r="X34" s="17"/>
      <c r="Y34" s="17"/>
      <c r="Z34" s="17"/>
      <c r="AA34" s="17"/>
      <c r="AB34" s="17"/>
      <c r="AC34" s="17"/>
      <c r="AD34" s="17"/>
      <c r="AE34" s="17"/>
      <c r="AF34" s="17"/>
      <c r="AG34" s="17"/>
      <c r="AH34" s="17"/>
      <c r="AI34" s="17"/>
      <c r="AJ34" s="1"/>
      <c r="AK34" s="1"/>
      <c r="AL34" s="1"/>
      <c r="AM34" s="1"/>
      <c r="AN34" s="1"/>
      <c r="AO34" s="1"/>
      <c r="AP34" s="1"/>
      <c r="AQ34" s="1"/>
      <c r="AR34" s="1"/>
      <c r="AS34" s="1"/>
      <c r="AT34" s="1"/>
      <c r="AU34" s="1"/>
    </row>
    <row r="35" spans="1:47" s="2" customFormat="1" ht="16.5" hidden="1" customHeight="1" x14ac:dyDescent="0.3">
      <c r="A35" s="46"/>
      <c r="B35" s="46"/>
      <c r="C35" s="46"/>
      <c r="D35" s="44"/>
      <c r="E35" s="127"/>
      <c r="F35" s="44"/>
      <c r="G35" s="44"/>
      <c r="H35" s="44"/>
      <c r="I35" s="127"/>
      <c r="J35" s="44"/>
      <c r="K35" s="44"/>
      <c r="L35" s="44"/>
      <c r="M35" s="127"/>
      <c r="N35" s="44"/>
      <c r="O35" s="44"/>
      <c r="P35" s="44"/>
      <c r="Q35" s="127"/>
      <c r="R35" s="44"/>
      <c r="S35" s="17"/>
      <c r="T35" s="17"/>
      <c r="U35" s="17"/>
      <c r="V35" s="17"/>
      <c r="W35" s="17"/>
      <c r="X35" s="17"/>
      <c r="Y35" s="17"/>
      <c r="Z35" s="17"/>
      <c r="AA35" s="17"/>
      <c r="AB35" s="17"/>
      <c r="AC35" s="17"/>
      <c r="AD35" s="17"/>
      <c r="AE35" s="17"/>
      <c r="AF35" s="17"/>
      <c r="AG35" s="17"/>
      <c r="AH35" s="17"/>
      <c r="AI35" s="17"/>
      <c r="AJ35" s="1"/>
      <c r="AK35" s="1"/>
      <c r="AL35" s="1"/>
      <c r="AM35" s="1"/>
      <c r="AN35" s="1"/>
      <c r="AO35" s="1"/>
      <c r="AP35" s="1"/>
      <c r="AQ35" s="1"/>
      <c r="AR35" s="1"/>
      <c r="AS35" s="1"/>
      <c r="AT35" s="1"/>
      <c r="AU35" s="1"/>
    </row>
    <row r="36" spans="1:47" s="2" customFormat="1" ht="16.5" hidden="1" customHeight="1" x14ac:dyDescent="0.3">
      <c r="A36" s="46"/>
      <c r="B36" s="46"/>
      <c r="C36" s="46"/>
      <c r="D36" s="44"/>
      <c r="E36" s="127"/>
      <c r="F36" s="44"/>
      <c r="G36" s="44"/>
      <c r="H36" s="44"/>
      <c r="I36" s="127"/>
      <c r="J36" s="44"/>
      <c r="K36" s="44"/>
      <c r="L36" s="44"/>
      <c r="M36" s="127"/>
      <c r="N36" s="44"/>
      <c r="O36" s="44"/>
      <c r="P36" s="44"/>
      <c r="Q36" s="127"/>
      <c r="R36" s="44"/>
      <c r="S36" s="17"/>
      <c r="T36" s="17"/>
      <c r="U36" s="17"/>
      <c r="V36" s="17"/>
      <c r="W36" s="17"/>
      <c r="X36" s="17"/>
      <c r="Y36" s="17"/>
      <c r="Z36" s="17"/>
      <c r="AA36" s="17"/>
      <c r="AB36" s="17"/>
      <c r="AC36" s="17"/>
      <c r="AD36" s="17"/>
      <c r="AE36" s="17"/>
      <c r="AF36" s="17"/>
      <c r="AG36" s="17"/>
      <c r="AH36" s="17"/>
      <c r="AI36" s="17"/>
      <c r="AJ36" s="1"/>
      <c r="AK36" s="1"/>
      <c r="AL36" s="1"/>
      <c r="AM36" s="1"/>
      <c r="AN36" s="1"/>
      <c r="AO36" s="1"/>
      <c r="AP36" s="1"/>
      <c r="AQ36" s="1"/>
      <c r="AR36" s="1"/>
      <c r="AS36" s="1"/>
      <c r="AT36" s="1"/>
      <c r="AU36" s="1"/>
    </row>
    <row r="37" spans="1:47" s="2" customFormat="1" ht="16.5" hidden="1" customHeight="1" x14ac:dyDescent="0.3">
      <c r="A37" s="46"/>
      <c r="B37" s="46"/>
      <c r="C37" s="46"/>
      <c r="D37" s="44"/>
      <c r="E37" s="127"/>
      <c r="F37" s="44"/>
      <c r="G37" s="44"/>
      <c r="H37" s="44"/>
      <c r="I37" s="127"/>
      <c r="J37" s="44"/>
      <c r="K37" s="44"/>
      <c r="L37" s="44"/>
      <c r="M37" s="127"/>
      <c r="N37" s="44"/>
      <c r="O37" s="44"/>
      <c r="P37" s="44"/>
      <c r="Q37" s="127"/>
      <c r="R37" s="44"/>
      <c r="S37" s="17"/>
      <c r="T37" s="17"/>
      <c r="U37" s="17"/>
      <c r="V37" s="17"/>
      <c r="W37" s="17"/>
      <c r="X37" s="17"/>
      <c r="Y37" s="17"/>
      <c r="Z37" s="17"/>
      <c r="AA37" s="17"/>
      <c r="AB37" s="17"/>
      <c r="AC37" s="17"/>
      <c r="AD37" s="17"/>
      <c r="AE37" s="17"/>
      <c r="AF37" s="17"/>
      <c r="AG37" s="17"/>
      <c r="AH37" s="17"/>
      <c r="AI37" s="17"/>
      <c r="AJ37" s="1"/>
      <c r="AK37" s="1"/>
      <c r="AL37" s="1"/>
      <c r="AM37" s="1"/>
      <c r="AN37" s="1"/>
      <c r="AO37" s="1"/>
      <c r="AP37" s="1"/>
      <c r="AQ37" s="1"/>
      <c r="AR37" s="1"/>
      <c r="AS37" s="1"/>
      <c r="AT37" s="1"/>
      <c r="AU37" s="1"/>
    </row>
    <row r="38" spans="1:47" s="2" customFormat="1" ht="16.5" hidden="1" customHeight="1" x14ac:dyDescent="0.3">
      <c r="A38" s="46"/>
      <c r="B38" s="46"/>
      <c r="C38" s="46"/>
      <c r="D38" s="44"/>
      <c r="E38" s="127"/>
      <c r="F38" s="44"/>
      <c r="G38" s="44"/>
      <c r="H38" s="44"/>
      <c r="I38" s="127"/>
      <c r="J38" s="44"/>
      <c r="K38" s="44"/>
      <c r="L38" s="44"/>
      <c r="M38" s="127"/>
      <c r="N38" s="44"/>
      <c r="O38" s="44"/>
      <c r="P38" s="44"/>
      <c r="Q38" s="127"/>
      <c r="R38" s="44"/>
      <c r="S38" s="17"/>
      <c r="T38" s="17"/>
      <c r="U38" s="17"/>
      <c r="V38" s="17"/>
      <c r="W38" s="17"/>
      <c r="X38" s="17"/>
      <c r="Y38" s="17"/>
      <c r="Z38" s="17"/>
      <c r="AA38" s="17"/>
      <c r="AB38" s="17"/>
      <c r="AC38" s="17"/>
      <c r="AD38" s="17"/>
      <c r="AE38" s="17"/>
      <c r="AF38" s="17"/>
      <c r="AG38" s="17"/>
      <c r="AH38" s="17"/>
      <c r="AI38" s="17"/>
      <c r="AJ38" s="1"/>
      <c r="AK38" s="1"/>
      <c r="AL38" s="1"/>
      <c r="AM38" s="1"/>
      <c r="AN38" s="1"/>
      <c r="AO38" s="1"/>
      <c r="AP38" s="1"/>
      <c r="AQ38" s="1"/>
      <c r="AR38" s="1"/>
      <c r="AS38" s="1"/>
      <c r="AT38" s="1"/>
      <c r="AU38" s="1"/>
    </row>
    <row r="39" spans="1:47" s="2" customFormat="1" ht="16.5" hidden="1" customHeight="1" x14ac:dyDescent="0.3">
      <c r="A39" s="46"/>
      <c r="B39" s="46"/>
      <c r="C39" s="46"/>
      <c r="D39" s="44"/>
      <c r="E39" s="44"/>
      <c r="F39" s="44"/>
      <c r="G39" s="44"/>
      <c r="H39" s="44"/>
      <c r="I39" s="44"/>
      <c r="J39" s="44"/>
      <c r="K39" s="44"/>
      <c r="L39" s="44"/>
      <c r="M39" s="44"/>
      <c r="N39" s="44"/>
      <c r="O39" s="44"/>
      <c r="P39" s="44"/>
      <c r="Q39" s="44"/>
      <c r="R39" s="44"/>
      <c r="S39" s="17"/>
      <c r="T39" s="17"/>
      <c r="U39" s="17"/>
      <c r="V39" s="17"/>
      <c r="W39" s="17"/>
      <c r="X39" s="17"/>
      <c r="Y39" s="17"/>
      <c r="Z39" s="17"/>
      <c r="AA39" s="17"/>
      <c r="AB39" s="17"/>
      <c r="AC39" s="17"/>
      <c r="AD39" s="17"/>
      <c r="AE39" s="17"/>
      <c r="AF39" s="17"/>
      <c r="AG39" s="17"/>
      <c r="AH39" s="17"/>
      <c r="AI39" s="17"/>
      <c r="AJ39" s="1"/>
      <c r="AK39" s="1"/>
      <c r="AL39" s="1"/>
      <c r="AM39" s="1"/>
      <c r="AN39" s="1"/>
      <c r="AO39" s="1"/>
      <c r="AP39" s="1"/>
      <c r="AQ39" s="1"/>
      <c r="AR39" s="1"/>
      <c r="AS39" s="1"/>
      <c r="AT39" s="1"/>
      <c r="AU39" s="1"/>
    </row>
    <row r="40" spans="1:47" s="2" customFormat="1" ht="16.5" hidden="1" customHeight="1" x14ac:dyDescent="0.3">
      <c r="A40" s="46"/>
      <c r="B40" s="46"/>
      <c r="C40" s="46"/>
      <c r="D40" s="44"/>
      <c r="E40" s="44"/>
      <c r="F40" s="44"/>
      <c r="G40" s="44"/>
      <c r="H40" s="44"/>
      <c r="I40" s="44"/>
      <c r="J40" s="44"/>
      <c r="K40" s="44"/>
      <c r="L40" s="44"/>
      <c r="M40" s="44"/>
      <c r="N40" s="44"/>
      <c r="O40" s="44"/>
      <c r="P40" s="44"/>
      <c r="Q40" s="44"/>
      <c r="R40" s="44"/>
      <c r="S40" s="17"/>
      <c r="T40" s="17"/>
      <c r="U40" s="17"/>
      <c r="V40" s="17"/>
      <c r="W40" s="17"/>
      <c r="X40" s="17"/>
      <c r="Y40" s="17"/>
      <c r="Z40" s="17"/>
      <c r="AA40" s="17"/>
      <c r="AB40" s="17"/>
      <c r="AC40" s="17"/>
      <c r="AD40" s="17"/>
      <c r="AE40" s="17"/>
      <c r="AF40" s="17"/>
      <c r="AG40" s="17"/>
      <c r="AH40" s="17"/>
      <c r="AI40" s="17"/>
      <c r="AJ40" s="1"/>
      <c r="AK40" s="1"/>
      <c r="AL40" s="1"/>
      <c r="AM40" s="1"/>
      <c r="AN40" s="1"/>
      <c r="AO40" s="1"/>
      <c r="AP40" s="1"/>
      <c r="AQ40" s="1"/>
      <c r="AR40" s="1"/>
      <c r="AS40" s="1"/>
      <c r="AT40" s="1"/>
      <c r="AU40" s="1"/>
    </row>
    <row r="41" spans="1:47" s="2" customFormat="1" ht="16.5" hidden="1" customHeight="1" x14ac:dyDescent="0.3">
      <c r="A41" s="46"/>
      <c r="B41" s="46"/>
      <c r="C41" s="46"/>
      <c r="D41" s="44"/>
      <c r="E41" s="44"/>
      <c r="F41" s="44"/>
      <c r="G41" s="44"/>
      <c r="H41" s="44"/>
      <c r="I41" s="44"/>
      <c r="J41" s="44"/>
      <c r="K41" s="44"/>
      <c r="L41" s="44"/>
      <c r="M41" s="44"/>
      <c r="N41" s="44"/>
      <c r="O41" s="44"/>
      <c r="P41" s="44"/>
      <c r="Q41" s="44"/>
      <c r="R41" s="44"/>
      <c r="S41" s="17"/>
      <c r="T41" s="17"/>
      <c r="U41" s="17"/>
      <c r="V41" s="17"/>
      <c r="W41" s="17"/>
      <c r="X41" s="17"/>
      <c r="Y41" s="17"/>
      <c r="Z41" s="17"/>
      <c r="AA41" s="17"/>
      <c r="AB41" s="17"/>
      <c r="AC41" s="17"/>
      <c r="AD41" s="17"/>
      <c r="AE41" s="17"/>
      <c r="AF41" s="17"/>
      <c r="AG41" s="17"/>
      <c r="AH41" s="17"/>
      <c r="AI41" s="17"/>
      <c r="AJ41" s="1"/>
      <c r="AK41" s="1"/>
      <c r="AL41" s="1"/>
      <c r="AM41" s="1"/>
      <c r="AN41" s="1"/>
      <c r="AO41" s="1"/>
      <c r="AP41" s="1"/>
      <c r="AQ41" s="1"/>
      <c r="AR41" s="1"/>
      <c r="AS41" s="1"/>
      <c r="AT41" s="1"/>
      <c r="AU41" s="1"/>
    </row>
    <row r="42" spans="1:47" s="2" customFormat="1" ht="16.5" hidden="1" customHeight="1" x14ac:dyDescent="0.3">
      <c r="A42" s="46"/>
      <c r="B42" s="46"/>
      <c r="C42" s="46"/>
      <c r="D42" s="44"/>
      <c r="E42" s="44"/>
      <c r="F42" s="44"/>
      <c r="G42" s="44"/>
      <c r="H42" s="44"/>
      <c r="I42" s="44"/>
      <c r="J42" s="44"/>
      <c r="K42" s="44"/>
      <c r="L42" s="44"/>
      <c r="M42" s="44"/>
      <c r="N42" s="44"/>
      <c r="O42" s="44"/>
      <c r="P42" s="44"/>
      <c r="Q42" s="44"/>
      <c r="R42" s="44"/>
      <c r="S42" s="17"/>
      <c r="T42" s="17"/>
      <c r="U42" s="17"/>
      <c r="V42" s="17"/>
      <c r="W42" s="17"/>
      <c r="X42" s="17"/>
      <c r="Y42" s="17"/>
      <c r="Z42" s="17"/>
      <c r="AA42" s="17"/>
      <c r="AB42" s="17"/>
      <c r="AC42" s="17"/>
      <c r="AD42" s="17"/>
      <c r="AE42" s="17"/>
      <c r="AF42" s="17"/>
      <c r="AG42" s="17"/>
      <c r="AH42" s="17"/>
      <c r="AI42" s="17"/>
      <c r="AJ42" s="1"/>
      <c r="AK42" s="1"/>
      <c r="AL42" s="1"/>
      <c r="AM42" s="1"/>
      <c r="AN42" s="1"/>
      <c r="AO42" s="1"/>
      <c r="AP42" s="1"/>
      <c r="AQ42" s="1"/>
      <c r="AR42" s="1"/>
      <c r="AS42" s="1"/>
      <c r="AT42" s="1"/>
      <c r="AU42" s="1"/>
    </row>
    <row r="43" spans="1:47" s="2" customFormat="1" ht="16.5" hidden="1" customHeight="1" x14ac:dyDescent="0.3">
      <c r="A43" s="46"/>
      <c r="B43" s="46"/>
      <c r="C43" s="46"/>
      <c r="D43" s="44"/>
      <c r="E43" s="44"/>
      <c r="F43" s="44"/>
      <c r="G43" s="44"/>
      <c r="H43" s="44"/>
      <c r="I43" s="44"/>
      <c r="J43" s="44"/>
      <c r="K43" s="44"/>
      <c r="L43" s="44"/>
      <c r="M43" s="44"/>
      <c r="N43" s="44"/>
      <c r="O43" s="44"/>
      <c r="P43" s="44"/>
      <c r="Q43" s="44"/>
      <c r="R43" s="44"/>
      <c r="S43" s="17"/>
      <c r="T43" s="17"/>
      <c r="U43" s="17"/>
      <c r="V43" s="17"/>
      <c r="W43" s="17"/>
      <c r="X43" s="17"/>
      <c r="Y43" s="17"/>
      <c r="Z43" s="17"/>
      <c r="AA43" s="17"/>
      <c r="AB43" s="17"/>
      <c r="AC43" s="17"/>
      <c r="AD43" s="17"/>
      <c r="AE43" s="17"/>
      <c r="AF43" s="17"/>
      <c r="AG43" s="17"/>
      <c r="AH43" s="17"/>
      <c r="AI43" s="17"/>
      <c r="AJ43" s="1"/>
      <c r="AK43" s="1"/>
      <c r="AL43" s="1"/>
      <c r="AM43" s="1"/>
      <c r="AN43" s="1"/>
      <c r="AO43" s="1"/>
      <c r="AP43" s="1"/>
      <c r="AQ43" s="1"/>
      <c r="AR43" s="1"/>
      <c r="AS43" s="1"/>
      <c r="AT43" s="1"/>
      <c r="AU43" s="1"/>
    </row>
    <row r="44" spans="1:47" s="2" customFormat="1" ht="16.5" hidden="1" customHeight="1" x14ac:dyDescent="0.3">
      <c r="A44" s="46"/>
      <c r="B44" s="46"/>
      <c r="C44" s="46"/>
      <c r="D44" s="44"/>
      <c r="E44" s="44"/>
      <c r="F44" s="44"/>
      <c r="G44" s="44"/>
      <c r="H44" s="44"/>
      <c r="I44" s="44"/>
      <c r="J44" s="44"/>
      <c r="K44" s="44"/>
      <c r="L44" s="44"/>
      <c r="M44" s="44"/>
      <c r="N44" s="44"/>
      <c r="O44" s="44"/>
      <c r="P44" s="44"/>
      <c r="Q44" s="44"/>
      <c r="R44" s="44"/>
      <c r="S44" s="17"/>
      <c r="T44" s="17"/>
      <c r="U44" s="17"/>
      <c r="V44" s="17"/>
      <c r="W44" s="17"/>
      <c r="X44" s="17"/>
      <c r="Y44" s="17"/>
      <c r="Z44" s="17"/>
      <c r="AA44" s="17"/>
      <c r="AB44" s="17"/>
      <c r="AC44" s="17"/>
      <c r="AD44" s="17"/>
      <c r="AE44" s="17"/>
      <c r="AF44" s="17"/>
      <c r="AG44" s="17"/>
      <c r="AH44" s="17"/>
      <c r="AI44" s="17"/>
      <c r="AJ44" s="1"/>
      <c r="AK44" s="1"/>
      <c r="AL44" s="1"/>
      <c r="AM44" s="1"/>
      <c r="AN44" s="1"/>
      <c r="AO44" s="1"/>
      <c r="AP44" s="1"/>
      <c r="AQ44" s="1"/>
      <c r="AR44" s="1"/>
      <c r="AS44" s="1"/>
      <c r="AT44" s="1"/>
      <c r="AU44" s="1"/>
    </row>
    <row r="45" spans="1:47" s="2" customFormat="1" ht="16.5" hidden="1" customHeight="1" x14ac:dyDescent="0.3">
      <c r="A45" s="46"/>
      <c r="B45" s="46"/>
      <c r="C45" s="46"/>
      <c r="D45" s="44"/>
      <c r="E45" s="44"/>
      <c r="F45" s="44"/>
      <c r="G45" s="44"/>
      <c r="H45" s="44"/>
      <c r="I45" s="44"/>
      <c r="J45" s="44"/>
      <c r="K45" s="44"/>
      <c r="L45" s="44"/>
      <c r="M45" s="44"/>
      <c r="N45" s="44"/>
      <c r="O45" s="44"/>
      <c r="P45" s="44"/>
      <c r="Q45" s="44"/>
      <c r="R45" s="44"/>
      <c r="S45" s="17"/>
      <c r="T45" s="17"/>
      <c r="U45" s="17"/>
      <c r="V45" s="17"/>
      <c r="W45" s="17"/>
      <c r="X45" s="17"/>
      <c r="Y45" s="17"/>
      <c r="Z45" s="17"/>
      <c r="AA45" s="17"/>
      <c r="AB45" s="17"/>
      <c r="AC45" s="17"/>
      <c r="AD45" s="17"/>
      <c r="AE45" s="17"/>
      <c r="AF45" s="17"/>
      <c r="AG45" s="17"/>
      <c r="AH45" s="17"/>
      <c r="AI45" s="17"/>
      <c r="AJ45" s="1"/>
      <c r="AK45" s="1"/>
      <c r="AL45" s="1"/>
      <c r="AM45" s="1"/>
      <c r="AN45" s="1"/>
      <c r="AO45" s="1"/>
      <c r="AP45" s="1"/>
      <c r="AQ45" s="1"/>
      <c r="AR45" s="1"/>
      <c r="AS45" s="1"/>
      <c r="AT45" s="1"/>
      <c r="AU45" s="1"/>
    </row>
    <row r="46" spans="1:47" s="2" customFormat="1" ht="16.5" hidden="1" customHeight="1" x14ac:dyDescent="0.3">
      <c r="A46" s="46"/>
      <c r="B46" s="46"/>
      <c r="C46" s="46"/>
      <c r="D46" s="44"/>
      <c r="E46" s="44"/>
      <c r="F46" s="44"/>
      <c r="G46" s="44"/>
      <c r="H46" s="44"/>
      <c r="I46" s="44"/>
      <c r="J46" s="44"/>
      <c r="K46" s="44"/>
      <c r="L46" s="44"/>
      <c r="M46" s="44"/>
      <c r="N46" s="44"/>
      <c r="O46" s="44"/>
      <c r="P46" s="44"/>
      <c r="Q46" s="44"/>
      <c r="R46" s="44"/>
      <c r="S46" s="17"/>
      <c r="T46" s="17"/>
      <c r="U46" s="17"/>
      <c r="V46" s="17"/>
      <c r="W46" s="17"/>
      <c r="X46" s="17"/>
      <c r="Y46" s="17"/>
      <c r="Z46" s="17"/>
      <c r="AA46" s="17"/>
      <c r="AB46" s="17"/>
      <c r="AC46" s="17"/>
      <c r="AD46" s="17"/>
      <c r="AE46" s="17"/>
      <c r="AF46" s="17"/>
      <c r="AG46" s="17"/>
      <c r="AH46" s="17"/>
      <c r="AI46" s="17"/>
      <c r="AJ46" s="1"/>
      <c r="AK46" s="1"/>
      <c r="AL46" s="1"/>
      <c r="AM46" s="1"/>
      <c r="AN46" s="1"/>
      <c r="AO46" s="1"/>
      <c r="AP46" s="1"/>
      <c r="AQ46" s="1"/>
      <c r="AR46" s="1"/>
      <c r="AS46" s="1"/>
      <c r="AT46" s="1"/>
      <c r="AU46" s="1"/>
    </row>
    <row r="47" spans="1:47" s="2" customFormat="1" ht="16.5" hidden="1" customHeight="1" x14ac:dyDescent="0.3">
      <c r="A47" s="46"/>
      <c r="B47" s="46"/>
      <c r="C47" s="46"/>
      <c r="D47" s="44"/>
      <c r="E47" s="44"/>
      <c r="F47" s="44"/>
      <c r="G47" s="44"/>
      <c r="H47" s="44"/>
      <c r="I47" s="44"/>
      <c r="J47" s="44"/>
      <c r="K47" s="44"/>
      <c r="L47" s="44"/>
      <c r="M47" s="44"/>
      <c r="N47" s="44"/>
      <c r="O47" s="44"/>
      <c r="P47" s="44"/>
      <c r="Q47" s="44"/>
      <c r="R47" s="44"/>
      <c r="S47" s="17"/>
      <c r="T47" s="17"/>
      <c r="U47" s="17"/>
      <c r="V47" s="17"/>
      <c r="W47" s="17"/>
      <c r="X47" s="17"/>
      <c r="Y47" s="17"/>
      <c r="Z47" s="17"/>
      <c r="AA47" s="17"/>
      <c r="AB47" s="17"/>
      <c r="AC47" s="17"/>
      <c r="AD47" s="17"/>
      <c r="AE47" s="17"/>
      <c r="AF47" s="17"/>
      <c r="AG47" s="17"/>
      <c r="AH47" s="17"/>
      <c r="AI47" s="17"/>
      <c r="AJ47" s="1"/>
      <c r="AK47" s="1"/>
      <c r="AL47" s="1"/>
      <c r="AM47" s="1"/>
      <c r="AN47" s="1"/>
      <c r="AO47" s="1"/>
      <c r="AP47" s="1"/>
      <c r="AQ47" s="1"/>
      <c r="AR47" s="1"/>
      <c r="AS47" s="1"/>
      <c r="AT47" s="1"/>
      <c r="AU47" s="1"/>
    </row>
    <row r="48" spans="1:47" s="2" customFormat="1" ht="16.5" hidden="1" customHeight="1" x14ac:dyDescent="0.3">
      <c r="A48" s="46"/>
      <c r="B48" s="46"/>
      <c r="C48" s="46"/>
      <c r="D48" s="44"/>
      <c r="E48" s="44"/>
      <c r="F48" s="44"/>
      <c r="G48" s="44"/>
      <c r="H48" s="44"/>
      <c r="I48" s="44"/>
      <c r="J48" s="44"/>
      <c r="K48" s="44"/>
      <c r="L48" s="44"/>
      <c r="M48" s="44"/>
      <c r="N48" s="44"/>
      <c r="O48" s="44"/>
      <c r="P48" s="44"/>
      <c r="Q48" s="44"/>
      <c r="R48" s="44"/>
      <c r="S48" s="17"/>
      <c r="T48" s="17"/>
      <c r="U48" s="17"/>
      <c r="V48" s="17"/>
      <c r="W48" s="17"/>
      <c r="X48" s="17"/>
      <c r="Y48" s="17"/>
      <c r="Z48" s="17"/>
      <c r="AA48" s="17"/>
      <c r="AB48" s="17"/>
      <c r="AC48" s="17"/>
      <c r="AD48" s="17"/>
      <c r="AE48" s="17"/>
      <c r="AF48" s="17"/>
      <c r="AG48" s="17"/>
      <c r="AH48" s="17"/>
      <c r="AI48" s="17"/>
      <c r="AJ48" s="1"/>
      <c r="AK48" s="1"/>
      <c r="AL48" s="1"/>
      <c r="AM48" s="1"/>
      <c r="AN48" s="1"/>
      <c r="AO48" s="1"/>
      <c r="AP48" s="1"/>
      <c r="AQ48" s="1"/>
      <c r="AR48" s="1"/>
      <c r="AS48" s="1"/>
      <c r="AT48" s="1"/>
      <c r="AU48" s="1"/>
    </row>
    <row r="51" spans="1:47" s="2" customFormat="1" ht="0" hidden="1" customHeight="1" x14ac:dyDescent="0.3">
      <c r="A51" s="46"/>
      <c r="B51" s="46"/>
      <c r="C51" s="46"/>
      <c r="D51" s="44"/>
      <c r="E51" s="44"/>
      <c r="F51" s="44"/>
      <c r="G51" s="44"/>
      <c r="H51" s="44"/>
      <c r="I51" s="44"/>
      <c r="J51" s="44"/>
      <c r="K51" s="44"/>
      <c r="L51" s="44"/>
      <c r="M51" s="44"/>
      <c r="N51" s="44"/>
      <c r="O51" s="44"/>
      <c r="P51" s="44"/>
      <c r="Q51" s="44"/>
      <c r="R51" s="44"/>
      <c r="S51" s="17"/>
      <c r="T51" s="17"/>
      <c r="U51" s="17"/>
      <c r="V51" s="17"/>
      <c r="W51" s="17"/>
      <c r="X51" s="17"/>
      <c r="Y51" s="17"/>
      <c r="Z51" s="17"/>
      <c r="AA51" s="17"/>
      <c r="AB51" s="17"/>
      <c r="AC51" s="17"/>
      <c r="AD51" s="17"/>
      <c r="AE51" s="17"/>
      <c r="AF51" s="17"/>
      <c r="AG51" s="17"/>
      <c r="AH51" s="17"/>
      <c r="AI51" s="17"/>
      <c r="AJ51" s="1"/>
      <c r="AK51" s="1"/>
      <c r="AL51" s="1"/>
      <c r="AM51" s="1"/>
      <c r="AN51" s="1"/>
      <c r="AO51" s="1"/>
      <c r="AP51" s="1"/>
      <c r="AQ51" s="1"/>
      <c r="AR51" s="1"/>
      <c r="AS51" s="1"/>
      <c r="AT51" s="1"/>
      <c r="AU51" s="1"/>
    </row>
    <row r="52" spans="1:47" s="2" customFormat="1" ht="0" hidden="1" customHeight="1" x14ac:dyDescent="0.3">
      <c r="A52" s="46"/>
      <c r="B52" s="46"/>
      <c r="C52" s="46"/>
      <c r="D52" s="44"/>
      <c r="E52" s="44"/>
      <c r="F52" s="44"/>
      <c r="G52" s="44"/>
      <c r="H52" s="44"/>
      <c r="I52" s="44"/>
      <c r="J52" s="44"/>
      <c r="K52" s="44"/>
      <c r="L52" s="44"/>
      <c r="M52" s="44"/>
      <c r="N52" s="44"/>
      <c r="O52" s="44"/>
      <c r="P52" s="44"/>
      <c r="Q52" s="44"/>
      <c r="R52" s="44"/>
      <c r="S52" s="17"/>
      <c r="T52" s="17"/>
      <c r="U52" s="17"/>
      <c r="V52" s="17"/>
      <c r="W52" s="17"/>
      <c r="X52" s="17"/>
      <c r="Y52" s="17"/>
      <c r="Z52" s="17"/>
      <c r="AA52" s="17"/>
      <c r="AB52" s="17"/>
      <c r="AC52" s="17"/>
      <c r="AD52" s="17"/>
      <c r="AE52" s="17"/>
      <c r="AF52" s="17"/>
      <c r="AG52" s="17"/>
      <c r="AH52" s="17"/>
      <c r="AI52" s="17"/>
      <c r="AJ52" s="1"/>
      <c r="AK52" s="1"/>
      <c r="AL52" s="1"/>
      <c r="AM52" s="1"/>
      <c r="AN52" s="1"/>
      <c r="AO52" s="1"/>
      <c r="AP52" s="1"/>
      <c r="AQ52" s="1"/>
      <c r="AR52" s="1"/>
      <c r="AS52" s="1"/>
      <c r="AT52" s="1"/>
      <c r="AU52" s="1"/>
    </row>
    <row r="53" spans="1:47" s="2" customFormat="1" ht="0" hidden="1" customHeight="1" x14ac:dyDescent="0.3">
      <c r="A53" s="46"/>
      <c r="B53" s="46"/>
      <c r="C53" s="46"/>
      <c r="D53" s="44"/>
      <c r="E53" s="44"/>
      <c r="F53" s="44"/>
      <c r="G53" s="44"/>
      <c r="H53" s="44"/>
      <c r="I53" s="44"/>
      <c r="J53" s="44"/>
      <c r="K53" s="44"/>
      <c r="L53" s="44"/>
      <c r="M53" s="44"/>
      <c r="N53" s="44"/>
      <c r="O53" s="44"/>
      <c r="P53" s="44"/>
      <c r="Q53" s="44"/>
      <c r="R53" s="44"/>
      <c r="S53" s="17"/>
      <c r="T53" s="17"/>
      <c r="U53" s="17"/>
      <c r="V53" s="17"/>
      <c r="W53" s="17"/>
      <c r="X53" s="17"/>
      <c r="Y53" s="17"/>
      <c r="Z53" s="17"/>
      <c r="AA53" s="17"/>
      <c r="AB53" s="17"/>
      <c r="AC53" s="17"/>
      <c r="AD53" s="17"/>
      <c r="AE53" s="17"/>
      <c r="AF53" s="17"/>
      <c r="AG53" s="17"/>
      <c r="AH53" s="17"/>
      <c r="AI53" s="17"/>
      <c r="AJ53" s="1"/>
      <c r="AK53" s="1"/>
      <c r="AL53" s="1"/>
      <c r="AM53" s="1"/>
      <c r="AN53" s="1"/>
      <c r="AO53" s="1"/>
      <c r="AP53" s="1"/>
      <c r="AQ53" s="1"/>
      <c r="AR53" s="1"/>
      <c r="AS53" s="1"/>
      <c r="AT53" s="1"/>
      <c r="AU53" s="1"/>
    </row>
    <row r="54" spans="1:47" s="2" customFormat="1" ht="0" hidden="1" customHeight="1" x14ac:dyDescent="0.3">
      <c r="A54" s="46"/>
      <c r="B54" s="46"/>
      <c r="C54" s="46"/>
      <c r="D54" s="44"/>
      <c r="E54" s="44"/>
      <c r="F54" s="44"/>
      <c r="G54" s="44"/>
      <c r="H54" s="44"/>
      <c r="I54" s="44"/>
      <c r="J54" s="44"/>
      <c r="K54" s="44"/>
      <c r="L54" s="44"/>
      <c r="M54" s="44"/>
      <c r="N54" s="44"/>
      <c r="O54" s="44"/>
      <c r="P54" s="44"/>
      <c r="Q54" s="44"/>
      <c r="R54" s="44"/>
      <c r="S54" s="17"/>
      <c r="T54" s="17"/>
      <c r="U54" s="17"/>
      <c r="V54" s="17"/>
      <c r="W54" s="17"/>
      <c r="X54" s="17"/>
      <c r="Y54" s="17"/>
      <c r="Z54" s="17"/>
      <c r="AA54" s="17"/>
      <c r="AB54" s="17"/>
      <c r="AC54" s="17"/>
      <c r="AD54" s="17"/>
      <c r="AE54" s="17"/>
      <c r="AF54" s="17"/>
      <c r="AG54" s="17"/>
      <c r="AH54" s="17"/>
      <c r="AI54" s="17"/>
      <c r="AJ54" s="1"/>
      <c r="AK54" s="1"/>
      <c r="AL54" s="1"/>
      <c r="AM54" s="1"/>
      <c r="AN54" s="1"/>
      <c r="AO54" s="1"/>
      <c r="AP54" s="1"/>
      <c r="AQ54" s="1"/>
      <c r="AR54" s="1"/>
      <c r="AS54" s="1"/>
      <c r="AT54" s="1"/>
      <c r="AU54" s="1"/>
    </row>
    <row r="55" spans="1:47" s="2" customFormat="1" ht="0" hidden="1" customHeight="1" x14ac:dyDescent="0.3">
      <c r="A55" s="46"/>
      <c r="B55" s="46"/>
      <c r="C55" s="46"/>
      <c r="D55" s="44"/>
      <c r="E55" s="44"/>
      <c r="F55" s="44"/>
      <c r="G55" s="44"/>
      <c r="H55" s="44"/>
      <c r="I55" s="44"/>
      <c r="J55" s="44"/>
      <c r="K55" s="44"/>
      <c r="L55" s="44"/>
      <c r="M55" s="44"/>
      <c r="N55" s="44"/>
      <c r="O55" s="44"/>
      <c r="P55" s="44"/>
      <c r="Q55" s="44"/>
      <c r="R55" s="44"/>
      <c r="S55" s="17"/>
      <c r="T55" s="17"/>
      <c r="U55" s="17"/>
      <c r="V55" s="17"/>
      <c r="W55" s="17"/>
      <c r="X55" s="17"/>
      <c r="Y55" s="17"/>
      <c r="Z55" s="17"/>
      <c r="AA55" s="17"/>
      <c r="AB55" s="17"/>
      <c r="AC55" s="17"/>
      <c r="AD55" s="17"/>
      <c r="AE55" s="17"/>
      <c r="AF55" s="17"/>
      <c r="AG55" s="17"/>
      <c r="AH55" s="17"/>
      <c r="AI55" s="17"/>
      <c r="AJ55" s="1"/>
      <c r="AK55" s="1"/>
      <c r="AL55" s="1"/>
      <c r="AM55" s="1"/>
      <c r="AN55" s="1"/>
      <c r="AO55" s="1"/>
      <c r="AP55" s="1"/>
      <c r="AQ55" s="1"/>
      <c r="AR55" s="1"/>
      <c r="AS55" s="1"/>
      <c r="AT55" s="1"/>
      <c r="AU55" s="1"/>
    </row>
    <row r="56" spans="1:47" s="2" customFormat="1" ht="0" hidden="1" customHeight="1" x14ac:dyDescent="0.3">
      <c r="A56" s="46"/>
      <c r="B56" s="46"/>
      <c r="C56" s="46"/>
      <c r="D56" s="44"/>
      <c r="E56" s="44"/>
      <c r="F56" s="44"/>
      <c r="G56" s="44"/>
      <c r="H56" s="44"/>
      <c r="I56" s="44"/>
      <c r="J56" s="44"/>
      <c r="K56" s="44"/>
      <c r="L56" s="44"/>
      <c r="M56" s="44"/>
      <c r="N56" s="44"/>
      <c r="O56" s="44"/>
      <c r="P56" s="44"/>
      <c r="Q56" s="44"/>
      <c r="R56" s="44"/>
      <c r="S56" s="17"/>
      <c r="T56" s="17"/>
      <c r="U56" s="17"/>
      <c r="V56" s="17"/>
      <c r="W56" s="17"/>
      <c r="X56" s="17"/>
      <c r="Y56" s="17"/>
      <c r="Z56" s="17"/>
      <c r="AA56" s="17"/>
      <c r="AB56" s="17"/>
      <c r="AC56" s="17"/>
      <c r="AD56" s="17"/>
      <c r="AE56" s="17"/>
      <c r="AF56" s="17"/>
      <c r="AG56" s="17"/>
      <c r="AH56" s="17"/>
      <c r="AI56" s="17"/>
      <c r="AJ56" s="1"/>
      <c r="AK56" s="1"/>
      <c r="AL56" s="1"/>
      <c r="AM56" s="1"/>
      <c r="AN56" s="1"/>
      <c r="AO56" s="1"/>
      <c r="AP56" s="1"/>
      <c r="AQ56" s="1"/>
      <c r="AR56" s="1"/>
      <c r="AS56" s="1"/>
      <c r="AT56" s="1"/>
      <c r="AU56" s="1"/>
    </row>
    <row r="57" spans="1:47" s="2" customFormat="1" ht="0" hidden="1" customHeight="1" x14ac:dyDescent="0.3">
      <c r="A57" s="46"/>
      <c r="B57" s="46"/>
      <c r="C57" s="46"/>
      <c r="D57" s="44"/>
      <c r="E57" s="44"/>
      <c r="F57" s="44"/>
      <c r="G57" s="44"/>
      <c r="H57" s="44"/>
      <c r="I57" s="44"/>
      <c r="J57" s="44"/>
      <c r="K57" s="44"/>
      <c r="L57" s="44"/>
      <c r="M57" s="44"/>
      <c r="N57" s="44"/>
      <c r="O57" s="44"/>
      <c r="P57" s="44"/>
      <c r="Q57" s="44"/>
      <c r="R57" s="44"/>
      <c r="S57" s="17"/>
      <c r="T57" s="17"/>
      <c r="U57" s="17"/>
      <c r="V57" s="17"/>
      <c r="W57" s="17"/>
      <c r="X57" s="17"/>
      <c r="Y57" s="17"/>
      <c r="Z57" s="17"/>
      <c r="AA57" s="17"/>
      <c r="AB57" s="17"/>
      <c r="AC57" s="17"/>
      <c r="AD57" s="17"/>
      <c r="AE57" s="17"/>
      <c r="AF57" s="17"/>
      <c r="AG57" s="17"/>
      <c r="AH57" s="17"/>
      <c r="AI57" s="17"/>
      <c r="AJ57" s="1"/>
      <c r="AK57" s="1"/>
      <c r="AL57" s="1"/>
      <c r="AM57" s="1"/>
      <c r="AN57" s="1"/>
      <c r="AO57" s="1"/>
      <c r="AP57" s="1"/>
      <c r="AQ57" s="1"/>
      <c r="AR57" s="1"/>
      <c r="AS57" s="1"/>
      <c r="AT57" s="1"/>
      <c r="AU57" s="1"/>
    </row>
    <row r="58" spans="1:47" s="2" customFormat="1" ht="0" hidden="1" customHeight="1" x14ac:dyDescent="0.3">
      <c r="A58" s="46"/>
      <c r="B58" s="46"/>
      <c r="C58" s="46"/>
      <c r="D58" s="44"/>
      <c r="E58" s="44"/>
      <c r="F58" s="44"/>
      <c r="G58" s="44"/>
      <c r="H58" s="44"/>
      <c r="I58" s="44"/>
      <c r="J58" s="44"/>
      <c r="K58" s="44"/>
      <c r="L58" s="44"/>
      <c r="M58" s="44"/>
      <c r="N58" s="44"/>
      <c r="O58" s="44"/>
      <c r="P58" s="44"/>
      <c r="Q58" s="44"/>
      <c r="R58" s="44"/>
      <c r="S58" s="17"/>
      <c r="T58" s="17"/>
      <c r="U58" s="17"/>
      <c r="V58" s="17"/>
      <c r="W58" s="17"/>
      <c r="X58" s="17"/>
      <c r="Y58" s="17"/>
      <c r="Z58" s="17"/>
      <c r="AA58" s="17"/>
      <c r="AB58" s="17"/>
      <c r="AC58" s="17"/>
      <c r="AD58" s="17"/>
      <c r="AE58" s="17"/>
      <c r="AF58" s="17"/>
      <c r="AG58" s="17"/>
      <c r="AH58" s="17"/>
      <c r="AI58" s="17"/>
      <c r="AJ58" s="1"/>
      <c r="AK58" s="1"/>
      <c r="AL58" s="1"/>
      <c r="AM58" s="1"/>
      <c r="AN58" s="1"/>
      <c r="AO58" s="1"/>
      <c r="AP58" s="1"/>
      <c r="AQ58" s="1"/>
      <c r="AR58" s="1"/>
      <c r="AS58" s="1"/>
      <c r="AT58" s="1"/>
      <c r="AU58" s="1"/>
    </row>
    <row r="59" spans="1:47" s="2" customFormat="1" ht="0" hidden="1" customHeight="1" x14ac:dyDescent="0.3">
      <c r="A59" s="46"/>
      <c r="B59" s="46"/>
      <c r="C59" s="46"/>
      <c r="D59" s="44"/>
      <c r="E59" s="44"/>
      <c r="F59" s="44"/>
      <c r="G59" s="44"/>
      <c r="H59" s="44"/>
      <c r="I59" s="44"/>
      <c r="J59" s="44"/>
      <c r="K59" s="44"/>
      <c r="L59" s="44"/>
      <c r="M59" s="44"/>
      <c r="N59" s="44"/>
      <c r="O59" s="44"/>
      <c r="P59" s="44"/>
      <c r="Q59" s="44"/>
      <c r="R59" s="44"/>
      <c r="S59" s="17"/>
      <c r="T59" s="17"/>
      <c r="U59" s="17"/>
      <c r="V59" s="17"/>
      <c r="W59" s="17"/>
      <c r="X59" s="17"/>
      <c r="Y59" s="17"/>
      <c r="Z59" s="17"/>
      <c r="AA59" s="17"/>
      <c r="AB59" s="17"/>
      <c r="AC59" s="17"/>
      <c r="AD59" s="17"/>
      <c r="AE59" s="17"/>
      <c r="AF59" s="17"/>
      <c r="AG59" s="17"/>
      <c r="AH59" s="17"/>
      <c r="AI59" s="17"/>
      <c r="AJ59" s="1"/>
      <c r="AK59" s="1"/>
      <c r="AL59" s="1"/>
      <c r="AM59" s="1"/>
      <c r="AN59" s="1"/>
      <c r="AO59" s="1"/>
      <c r="AP59" s="1"/>
      <c r="AQ59" s="1"/>
      <c r="AR59" s="1"/>
      <c r="AS59" s="1"/>
      <c r="AT59" s="1"/>
      <c r="AU59" s="1"/>
    </row>
    <row r="60" spans="1:47" s="2" customFormat="1" ht="0" hidden="1" customHeight="1" x14ac:dyDescent="0.3">
      <c r="A60" s="46"/>
      <c r="B60" s="46"/>
      <c r="C60" s="46"/>
      <c r="D60" s="44"/>
      <c r="E60" s="44"/>
      <c r="F60" s="44"/>
      <c r="G60" s="44"/>
      <c r="H60" s="44"/>
      <c r="I60" s="44"/>
      <c r="J60" s="44"/>
      <c r="K60" s="44"/>
      <c r="L60" s="44"/>
      <c r="M60" s="44"/>
      <c r="N60" s="44"/>
      <c r="O60" s="44"/>
      <c r="P60" s="44"/>
      <c r="Q60" s="44"/>
      <c r="R60" s="44"/>
      <c r="S60" s="17"/>
      <c r="T60" s="17"/>
      <c r="U60" s="17"/>
      <c r="V60" s="17"/>
      <c r="W60" s="17"/>
      <c r="X60" s="17"/>
      <c r="Y60" s="17"/>
      <c r="Z60" s="17"/>
      <c r="AA60" s="17"/>
      <c r="AB60" s="17"/>
      <c r="AC60" s="17"/>
      <c r="AD60" s="17"/>
      <c r="AE60" s="17"/>
      <c r="AF60" s="17"/>
      <c r="AG60" s="17"/>
      <c r="AH60" s="17"/>
      <c r="AI60" s="17"/>
      <c r="AJ60" s="1"/>
      <c r="AK60" s="1"/>
      <c r="AL60" s="1"/>
      <c r="AM60" s="1"/>
      <c r="AN60" s="1"/>
      <c r="AO60" s="1"/>
      <c r="AP60" s="1"/>
      <c r="AQ60" s="1"/>
      <c r="AR60" s="1"/>
      <c r="AS60" s="1"/>
      <c r="AT60" s="1"/>
      <c r="AU60" s="1"/>
    </row>
    <row r="61" spans="1:47" s="2" customFormat="1" ht="0" hidden="1" customHeight="1" x14ac:dyDescent="0.3">
      <c r="A61" s="46"/>
      <c r="B61" s="46"/>
      <c r="C61" s="46"/>
      <c r="D61" s="44"/>
      <c r="E61" s="44"/>
      <c r="F61" s="44"/>
      <c r="G61" s="44"/>
      <c r="H61" s="44"/>
      <c r="I61" s="44"/>
      <c r="J61" s="44"/>
      <c r="K61" s="44"/>
      <c r="L61" s="44"/>
      <c r="M61" s="44"/>
      <c r="N61" s="44"/>
      <c r="O61" s="44"/>
      <c r="P61" s="44"/>
      <c r="Q61" s="44"/>
      <c r="R61" s="44"/>
      <c r="S61" s="17"/>
      <c r="T61" s="17"/>
      <c r="U61" s="17"/>
      <c r="V61" s="17"/>
      <c r="W61" s="17"/>
      <c r="X61" s="17"/>
      <c r="Y61" s="17"/>
      <c r="Z61" s="17"/>
      <c r="AA61" s="17"/>
      <c r="AB61" s="17"/>
      <c r="AC61" s="17"/>
      <c r="AD61" s="17"/>
      <c r="AE61" s="17"/>
      <c r="AF61" s="17"/>
      <c r="AG61" s="17"/>
      <c r="AH61" s="17"/>
      <c r="AI61" s="17"/>
      <c r="AJ61" s="1"/>
      <c r="AK61" s="1"/>
      <c r="AL61" s="1"/>
      <c r="AM61" s="1"/>
      <c r="AN61" s="1"/>
      <c r="AO61" s="1"/>
      <c r="AP61" s="1"/>
      <c r="AQ61" s="1"/>
      <c r="AR61" s="1"/>
      <c r="AS61" s="1"/>
      <c r="AT61" s="1"/>
      <c r="AU61" s="1"/>
    </row>
    <row r="62" spans="1:47" s="2" customFormat="1" ht="0" hidden="1" customHeight="1" x14ac:dyDescent="0.3">
      <c r="A62" s="46"/>
      <c r="B62" s="46"/>
      <c r="C62" s="46"/>
      <c r="D62" s="44"/>
      <c r="E62" s="44"/>
      <c r="F62" s="44"/>
      <c r="G62" s="44"/>
      <c r="H62" s="44"/>
      <c r="I62" s="44"/>
      <c r="J62" s="44"/>
      <c r="K62" s="44"/>
      <c r="L62" s="44"/>
      <c r="M62" s="44"/>
      <c r="N62" s="44"/>
      <c r="O62" s="44"/>
      <c r="P62" s="44"/>
      <c r="Q62" s="44"/>
      <c r="R62" s="44"/>
      <c r="S62" s="17"/>
      <c r="T62" s="17"/>
      <c r="U62" s="17"/>
      <c r="V62" s="17"/>
      <c r="W62" s="17"/>
      <c r="X62" s="17"/>
      <c r="Y62" s="17"/>
      <c r="Z62" s="17"/>
      <c r="AA62" s="17"/>
      <c r="AB62" s="17"/>
      <c r="AC62" s="17"/>
      <c r="AD62" s="17"/>
      <c r="AE62" s="17"/>
      <c r="AF62" s="17"/>
      <c r="AG62" s="17"/>
      <c r="AH62" s="17"/>
      <c r="AI62" s="17"/>
      <c r="AJ62" s="1"/>
      <c r="AK62" s="1"/>
      <c r="AL62" s="1"/>
      <c r="AM62" s="1"/>
      <c r="AN62" s="1"/>
      <c r="AO62" s="1"/>
      <c r="AP62" s="1"/>
      <c r="AQ62" s="1"/>
      <c r="AR62" s="1"/>
      <c r="AS62" s="1"/>
      <c r="AT62" s="1"/>
      <c r="AU62" s="1"/>
    </row>
    <row r="63" spans="1:47" s="2" customFormat="1" ht="0" hidden="1" customHeight="1" x14ac:dyDescent="0.3">
      <c r="A63" s="46"/>
      <c r="B63" s="46"/>
      <c r="C63" s="46"/>
      <c r="D63" s="44"/>
      <c r="E63" s="44"/>
      <c r="F63" s="44"/>
      <c r="G63" s="44"/>
      <c r="H63" s="44"/>
      <c r="I63" s="44"/>
      <c r="J63" s="44"/>
      <c r="K63" s="44"/>
      <c r="L63" s="44"/>
      <c r="M63" s="44"/>
      <c r="N63" s="44"/>
      <c r="O63" s="44"/>
      <c r="P63" s="44"/>
      <c r="Q63" s="44"/>
      <c r="R63" s="44"/>
      <c r="S63" s="17"/>
      <c r="T63" s="17"/>
      <c r="U63" s="17"/>
      <c r="V63" s="17"/>
      <c r="W63" s="17"/>
      <c r="X63" s="17"/>
      <c r="Y63" s="17"/>
      <c r="Z63" s="17"/>
      <c r="AA63" s="17"/>
      <c r="AB63" s="17"/>
      <c r="AC63" s="17"/>
      <c r="AD63" s="17"/>
      <c r="AE63" s="17"/>
      <c r="AF63" s="17"/>
      <c r="AG63" s="17"/>
      <c r="AH63" s="17"/>
      <c r="AI63" s="17"/>
      <c r="AJ63" s="1"/>
      <c r="AK63" s="1"/>
      <c r="AL63" s="1"/>
      <c r="AM63" s="1"/>
      <c r="AN63" s="1"/>
      <c r="AO63" s="1"/>
      <c r="AP63" s="1"/>
      <c r="AQ63" s="1"/>
      <c r="AR63" s="1"/>
      <c r="AS63" s="1"/>
      <c r="AT63" s="1"/>
      <c r="AU63" s="1"/>
    </row>
    <row r="64" spans="1:47" s="2" customFormat="1" ht="0" hidden="1" customHeight="1" x14ac:dyDescent="0.3">
      <c r="A64" s="46"/>
      <c r="B64" s="46"/>
      <c r="C64" s="46"/>
      <c r="D64" s="44"/>
      <c r="E64" s="44"/>
      <c r="F64" s="44"/>
      <c r="G64" s="44"/>
      <c r="H64" s="44"/>
      <c r="I64" s="44"/>
      <c r="J64" s="44"/>
      <c r="K64" s="44"/>
      <c r="L64" s="44"/>
      <c r="M64" s="44"/>
      <c r="N64" s="44"/>
      <c r="O64" s="44"/>
      <c r="P64" s="44"/>
      <c r="Q64" s="44"/>
      <c r="R64" s="44"/>
      <c r="S64" s="17"/>
      <c r="T64" s="17"/>
      <c r="U64" s="17"/>
      <c r="V64" s="17"/>
      <c r="W64" s="17"/>
      <c r="X64" s="17"/>
      <c r="Y64" s="17"/>
      <c r="Z64" s="17"/>
      <c r="AA64" s="17"/>
      <c r="AB64" s="17"/>
      <c r="AC64" s="17"/>
      <c r="AD64" s="17"/>
      <c r="AE64" s="17"/>
      <c r="AF64" s="17"/>
      <c r="AG64" s="17"/>
      <c r="AH64" s="17"/>
      <c r="AI64" s="17"/>
      <c r="AJ64" s="1"/>
      <c r="AK64" s="1"/>
      <c r="AL64" s="1"/>
      <c r="AM64" s="1"/>
      <c r="AN64" s="1"/>
      <c r="AO64" s="1"/>
      <c r="AP64" s="1"/>
      <c r="AQ64" s="1"/>
      <c r="AR64" s="1"/>
      <c r="AS64" s="1"/>
      <c r="AT64" s="1"/>
      <c r="AU64" s="1"/>
    </row>
    <row r="65" spans="1:47" s="2" customFormat="1" ht="0" hidden="1" customHeight="1" x14ac:dyDescent="0.3">
      <c r="A65" s="46"/>
      <c r="B65" s="46"/>
      <c r="C65" s="46"/>
      <c r="D65" s="44"/>
      <c r="E65" s="44"/>
      <c r="F65" s="44"/>
      <c r="G65" s="44"/>
      <c r="H65" s="44"/>
      <c r="I65" s="44"/>
      <c r="J65" s="44"/>
      <c r="K65" s="44"/>
      <c r="L65" s="44"/>
      <c r="M65" s="44"/>
      <c r="N65" s="44"/>
      <c r="O65" s="44"/>
      <c r="P65" s="44"/>
      <c r="Q65" s="44"/>
      <c r="R65" s="44"/>
      <c r="S65" s="17"/>
      <c r="T65" s="17"/>
      <c r="U65" s="17"/>
      <c r="V65" s="17"/>
      <c r="W65" s="17"/>
      <c r="X65" s="17"/>
      <c r="Y65" s="17"/>
      <c r="Z65" s="17"/>
      <c r="AA65" s="17"/>
      <c r="AB65" s="17"/>
      <c r="AC65" s="17"/>
      <c r="AD65" s="17"/>
      <c r="AE65" s="17"/>
      <c r="AF65" s="17"/>
      <c r="AG65" s="17"/>
      <c r="AH65" s="17"/>
      <c r="AI65" s="17"/>
      <c r="AJ65" s="1"/>
      <c r="AK65" s="1"/>
      <c r="AL65" s="1"/>
      <c r="AM65" s="1"/>
      <c r="AN65" s="1"/>
      <c r="AO65" s="1"/>
      <c r="AP65" s="1"/>
      <c r="AQ65" s="1"/>
      <c r="AR65" s="1"/>
      <c r="AS65" s="1"/>
      <c r="AT65" s="1"/>
      <c r="AU65" s="1"/>
    </row>
  </sheetData>
  <sheetProtection formatColumns="0" formatRows="0" autoFilter="0"/>
  <mergeCells count="24">
    <mergeCell ref="B14:C14"/>
    <mergeCell ref="B15:C15"/>
    <mergeCell ref="B16:C16"/>
    <mergeCell ref="B26:D27"/>
    <mergeCell ref="Q7:S7"/>
    <mergeCell ref="B9:C9"/>
    <mergeCell ref="B10:C10"/>
    <mergeCell ref="B11:C11"/>
    <mergeCell ref="B12:C12"/>
    <mergeCell ref="B13:C13"/>
    <mergeCell ref="M7:O7"/>
    <mergeCell ref="A7:A8"/>
    <mergeCell ref="B7:C8"/>
    <mergeCell ref="D7:D8"/>
    <mergeCell ref="E7:G7"/>
    <mergeCell ref="I7:K7"/>
    <mergeCell ref="A1:C4"/>
    <mergeCell ref="D1:T2"/>
    <mergeCell ref="D3:T4"/>
    <mergeCell ref="A6:D6"/>
    <mergeCell ref="E6:H6"/>
    <mergeCell ref="I6:L6"/>
    <mergeCell ref="M6:P6"/>
    <mergeCell ref="Q6:T6"/>
  </mergeCells>
  <conditionalFormatting sqref="I9">
    <cfRule type="cellIs" dxfId="244" priority="37" operator="equal">
      <formula>1</formula>
    </cfRule>
    <cfRule type="cellIs" dxfId="243" priority="38" operator="between">
      <formula>0.31</formula>
      <formula>0.9</formula>
    </cfRule>
    <cfRule type="cellIs" dxfId="242" priority="39" operator="between">
      <formula>0</formula>
      <formula>0.3</formula>
    </cfRule>
  </conditionalFormatting>
  <conditionalFormatting sqref="I10:I16">
    <cfRule type="cellIs" dxfId="241" priority="34" operator="equal">
      <formula>1</formula>
    </cfRule>
    <cfRule type="cellIs" dxfId="240" priority="35" operator="between">
      <formula>0.31</formula>
      <formula>0.9</formula>
    </cfRule>
    <cfRule type="cellIs" dxfId="239" priority="36" operator="between">
      <formula>0</formula>
      <formula>0.3</formula>
    </cfRule>
  </conditionalFormatting>
  <conditionalFormatting sqref="M9">
    <cfRule type="cellIs" dxfId="238" priority="31" operator="equal">
      <formula>1</formula>
    </cfRule>
    <cfRule type="cellIs" dxfId="237" priority="32" operator="between">
      <formula>0.31</formula>
      <formula>0.9</formula>
    </cfRule>
    <cfRule type="cellIs" dxfId="236" priority="33" operator="between">
      <formula>0</formula>
      <formula>0.3</formula>
    </cfRule>
  </conditionalFormatting>
  <conditionalFormatting sqref="Q9">
    <cfRule type="cellIs" dxfId="235" priority="28" operator="equal">
      <formula>1</formula>
    </cfRule>
    <cfRule type="cellIs" dxfId="234" priority="29" operator="between">
      <formula>0.31</formula>
      <formula>0.9</formula>
    </cfRule>
    <cfRule type="cellIs" dxfId="233" priority="30" operator="between">
      <formula>0</formula>
      <formula>0.3</formula>
    </cfRule>
  </conditionalFormatting>
  <conditionalFormatting sqref="M12:M14">
    <cfRule type="cellIs" dxfId="232" priority="25" operator="equal">
      <formula>1</formula>
    </cfRule>
    <cfRule type="cellIs" dxfId="231" priority="26" operator="between">
      <formula>0.31</formula>
      <formula>0.9</formula>
    </cfRule>
    <cfRule type="cellIs" dxfId="230" priority="27" operator="between">
      <formula>0</formula>
      <formula>0.3</formula>
    </cfRule>
  </conditionalFormatting>
  <conditionalFormatting sqref="Q12:Q15">
    <cfRule type="cellIs" dxfId="229" priority="22" operator="equal">
      <formula>1</formula>
    </cfRule>
    <cfRule type="cellIs" dxfId="228" priority="23" operator="between">
      <formula>0.31</formula>
      <formula>0.9</formula>
    </cfRule>
    <cfRule type="cellIs" dxfId="227" priority="24" operator="between">
      <formula>0</formula>
      <formula>0.3</formula>
    </cfRule>
  </conditionalFormatting>
  <conditionalFormatting sqref="M10">
    <cfRule type="cellIs" dxfId="226" priority="19" operator="equal">
      <formula>1</formula>
    </cfRule>
    <cfRule type="cellIs" dxfId="225" priority="20" operator="between">
      <formula>0.31</formula>
      <formula>0.9</formula>
    </cfRule>
    <cfRule type="cellIs" dxfId="224" priority="21" operator="between">
      <formula>0</formula>
      <formula>0.3</formula>
    </cfRule>
  </conditionalFormatting>
  <conditionalFormatting sqref="M11">
    <cfRule type="cellIs" dxfId="223" priority="16" operator="equal">
      <formula>1</formula>
    </cfRule>
    <cfRule type="cellIs" dxfId="222" priority="17" operator="between">
      <formula>0.31</formula>
      <formula>0.9</formula>
    </cfRule>
    <cfRule type="cellIs" dxfId="221" priority="18" operator="between">
      <formula>0</formula>
      <formula>0.3</formula>
    </cfRule>
  </conditionalFormatting>
  <conditionalFormatting sqref="M15">
    <cfRule type="cellIs" dxfId="220" priority="13" operator="equal">
      <formula>1</formula>
    </cfRule>
    <cfRule type="cellIs" dxfId="219" priority="14" operator="between">
      <formula>0.31</formula>
      <formula>0.9</formula>
    </cfRule>
    <cfRule type="cellIs" dxfId="218" priority="15" operator="between">
      <formula>0</formula>
      <formula>0.3</formula>
    </cfRule>
  </conditionalFormatting>
  <conditionalFormatting sqref="M16">
    <cfRule type="cellIs" dxfId="217" priority="10" operator="equal">
      <formula>1</formula>
    </cfRule>
    <cfRule type="cellIs" dxfId="216" priority="11" operator="between">
      <formula>0.31</formula>
      <formula>0.9</formula>
    </cfRule>
    <cfRule type="cellIs" dxfId="215" priority="12" operator="between">
      <formula>0</formula>
      <formula>0.3</formula>
    </cfRule>
  </conditionalFormatting>
  <conditionalFormatting sqref="Q10">
    <cfRule type="cellIs" dxfId="214" priority="7" operator="equal">
      <formula>1</formula>
    </cfRule>
    <cfRule type="cellIs" dxfId="213" priority="8" operator="between">
      <formula>0.31</formula>
      <formula>0.9</formula>
    </cfRule>
    <cfRule type="cellIs" dxfId="212" priority="9" operator="between">
      <formula>0</formula>
      <formula>0.3</formula>
    </cfRule>
  </conditionalFormatting>
  <conditionalFormatting sqref="Q11">
    <cfRule type="cellIs" dxfId="211" priority="4" operator="equal">
      <formula>1</formula>
    </cfRule>
    <cfRule type="cellIs" dxfId="210" priority="5" operator="between">
      <formula>0.31</formula>
      <formula>0.9</formula>
    </cfRule>
    <cfRule type="cellIs" dxfId="209" priority="6" operator="between">
      <formula>0</formula>
      <formula>0.3</formula>
    </cfRule>
  </conditionalFormatting>
  <conditionalFormatting sqref="Q16">
    <cfRule type="cellIs" dxfId="208" priority="1" operator="equal">
      <formula>1</formula>
    </cfRule>
    <cfRule type="cellIs" dxfId="207" priority="2" operator="between">
      <formula>0.31</formula>
      <formula>0.9</formula>
    </cfRule>
    <cfRule type="cellIs" dxfId="206" priority="3" operator="between">
      <formula>0</formula>
      <formula>0.3</formula>
    </cfRule>
  </conditionalFormatting>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U68"/>
  <sheetViews>
    <sheetView zoomScale="85" zoomScaleNormal="85" workbookViewId="0">
      <pane xSplit="4" ySplit="8" topLeftCell="L24" activePane="bottomRight" state="frozen"/>
      <selection pane="topRight" activeCell="E1" sqref="E1"/>
      <selection pane="bottomLeft" activeCell="A9" sqref="A9"/>
      <selection pane="bottomRight" activeCell="S39" sqref="S39"/>
    </sheetView>
  </sheetViews>
  <sheetFormatPr baseColWidth="10" defaultColWidth="0" defaultRowHeight="0" customHeight="1" zeroHeight="1" x14ac:dyDescent="0.3"/>
  <cols>
    <col min="1" max="1" width="4" style="2" bestFit="1" customWidth="1"/>
    <col min="2" max="2" width="19" style="2" customWidth="1"/>
    <col min="3" max="3" width="18.28515625" style="2" customWidth="1"/>
    <col min="4" max="4" width="24.7109375" style="2" customWidth="1"/>
    <col min="5" max="5" width="8.5703125" style="2" customWidth="1"/>
    <col min="6" max="6" width="26" style="46" customWidth="1"/>
    <col min="7" max="7" width="23.7109375" style="46" customWidth="1"/>
    <col min="8" max="8" width="28.28515625" style="46" customWidth="1"/>
    <col min="9" max="9" width="8.5703125" style="17" customWidth="1"/>
    <col min="10" max="10" width="44" style="2" customWidth="1"/>
    <col min="11" max="11" width="23.7109375" style="2" customWidth="1"/>
    <col min="12" max="12" width="33.7109375" style="2" customWidth="1"/>
    <col min="13" max="13" width="8.5703125" style="17" customWidth="1"/>
    <col min="14" max="14" width="27.85546875" style="17" customWidth="1"/>
    <col min="15" max="15" width="23.7109375" style="17" customWidth="1"/>
    <col min="16" max="16" width="39.42578125" style="17" customWidth="1"/>
    <col min="17" max="17" width="8.5703125" style="17" customWidth="1"/>
    <col min="18" max="18" width="27.85546875" style="17" customWidth="1"/>
    <col min="19" max="19" width="23.7109375" style="17" customWidth="1"/>
    <col min="20" max="20" width="33.7109375" style="17" customWidth="1"/>
    <col min="21" max="21" width="11.42578125" style="17" customWidth="1"/>
    <col min="22" max="35" width="11.42578125" style="17" hidden="1" customWidth="1"/>
    <col min="36" max="16384" width="11.42578125" style="1" hidden="1"/>
  </cols>
  <sheetData>
    <row r="1" spans="1:35" ht="21" customHeight="1" x14ac:dyDescent="0.3">
      <c r="A1" s="573"/>
      <c r="B1" s="574"/>
      <c r="C1" s="574"/>
      <c r="D1" s="673" t="s">
        <v>38</v>
      </c>
      <c r="E1" s="673"/>
      <c r="F1" s="673"/>
      <c r="G1" s="673"/>
      <c r="H1" s="673"/>
      <c r="I1" s="673"/>
      <c r="J1" s="673"/>
      <c r="K1" s="673"/>
      <c r="L1" s="673"/>
      <c r="M1" s="673"/>
      <c r="N1" s="673"/>
      <c r="O1" s="673"/>
      <c r="P1" s="673"/>
      <c r="Q1" s="673"/>
      <c r="R1" s="673"/>
      <c r="S1" s="673"/>
      <c r="T1" s="673"/>
      <c r="U1" s="10"/>
      <c r="V1" s="10"/>
      <c r="W1" s="10"/>
      <c r="X1" s="10"/>
      <c r="Y1" s="10"/>
      <c r="Z1" s="10"/>
      <c r="AA1" s="10"/>
      <c r="AB1" s="10"/>
      <c r="AC1" s="10"/>
      <c r="AD1" s="10"/>
      <c r="AE1" s="10"/>
      <c r="AF1" s="10"/>
      <c r="AG1" s="10"/>
      <c r="AH1" s="10"/>
      <c r="AI1" s="10"/>
    </row>
    <row r="2" spans="1:35" ht="18" customHeight="1" x14ac:dyDescent="0.3">
      <c r="A2" s="576"/>
      <c r="B2" s="577"/>
      <c r="C2" s="577"/>
      <c r="D2" s="673"/>
      <c r="E2" s="673"/>
      <c r="F2" s="673"/>
      <c r="G2" s="673"/>
      <c r="H2" s="673"/>
      <c r="I2" s="673"/>
      <c r="J2" s="673"/>
      <c r="K2" s="673"/>
      <c r="L2" s="673"/>
      <c r="M2" s="673"/>
      <c r="N2" s="673"/>
      <c r="O2" s="673"/>
      <c r="P2" s="673"/>
      <c r="Q2" s="673"/>
      <c r="R2" s="673"/>
      <c r="S2" s="673"/>
      <c r="T2" s="673"/>
      <c r="U2" s="10"/>
      <c r="V2" s="10"/>
      <c r="W2" s="10"/>
      <c r="X2" s="10"/>
      <c r="Y2" s="10"/>
      <c r="Z2" s="10"/>
      <c r="AA2" s="10"/>
      <c r="AB2" s="10"/>
      <c r="AC2" s="10"/>
      <c r="AD2" s="10"/>
      <c r="AE2" s="10"/>
      <c r="AF2" s="10"/>
      <c r="AG2" s="10"/>
      <c r="AH2" s="10"/>
      <c r="AI2" s="10"/>
    </row>
    <row r="3" spans="1:35" ht="23.25" customHeight="1" x14ac:dyDescent="0.3">
      <c r="A3" s="576"/>
      <c r="B3" s="577"/>
      <c r="C3" s="577"/>
      <c r="D3" s="674" t="s">
        <v>761</v>
      </c>
      <c r="E3" s="673"/>
      <c r="F3" s="673"/>
      <c r="G3" s="673"/>
      <c r="H3" s="673"/>
      <c r="I3" s="673"/>
      <c r="J3" s="673"/>
      <c r="K3" s="673"/>
      <c r="L3" s="673"/>
      <c r="M3" s="673"/>
      <c r="N3" s="673"/>
      <c r="O3" s="673"/>
      <c r="P3" s="673"/>
      <c r="Q3" s="673"/>
      <c r="R3" s="673"/>
      <c r="S3" s="673"/>
      <c r="T3" s="673"/>
      <c r="U3" s="10"/>
      <c r="V3" s="10"/>
      <c r="W3" s="10"/>
      <c r="X3" s="10"/>
      <c r="Y3" s="10"/>
      <c r="Z3" s="10"/>
      <c r="AA3" s="10"/>
      <c r="AB3" s="10"/>
      <c r="AC3" s="10"/>
      <c r="AD3" s="10"/>
      <c r="AE3" s="10"/>
      <c r="AF3" s="10"/>
      <c r="AG3" s="10"/>
      <c r="AH3" s="10"/>
      <c r="AI3" s="10"/>
    </row>
    <row r="4" spans="1:35" ht="23.25" customHeight="1" x14ac:dyDescent="0.3">
      <c r="A4" s="579"/>
      <c r="B4" s="580"/>
      <c r="C4" s="580"/>
      <c r="D4" s="673"/>
      <c r="E4" s="673"/>
      <c r="F4" s="673"/>
      <c r="G4" s="673"/>
      <c r="H4" s="673"/>
      <c r="I4" s="673"/>
      <c r="J4" s="673"/>
      <c r="K4" s="673"/>
      <c r="L4" s="673"/>
      <c r="M4" s="673"/>
      <c r="N4" s="673"/>
      <c r="O4" s="673"/>
      <c r="P4" s="673"/>
      <c r="Q4" s="673"/>
      <c r="R4" s="673"/>
      <c r="S4" s="673"/>
      <c r="T4" s="673"/>
      <c r="U4" s="10"/>
      <c r="V4" s="10"/>
      <c r="W4" s="10"/>
      <c r="X4" s="10"/>
      <c r="Y4" s="10"/>
      <c r="Z4" s="10"/>
      <c r="AA4" s="10"/>
      <c r="AB4" s="10"/>
      <c r="AC4" s="10"/>
      <c r="AD4" s="10"/>
      <c r="AE4" s="10"/>
      <c r="AF4" s="10"/>
      <c r="AG4" s="10"/>
      <c r="AH4" s="10"/>
      <c r="AI4" s="10"/>
    </row>
    <row r="5" spans="1:35" ht="16.5" hidden="1" x14ac:dyDescent="0.3">
      <c r="A5" s="11"/>
      <c r="B5" s="11"/>
      <c r="C5" s="11"/>
      <c r="D5" s="11"/>
      <c r="E5" s="11"/>
      <c r="F5" s="45"/>
      <c r="G5" s="45"/>
      <c r="H5" s="45"/>
      <c r="I5" s="10"/>
      <c r="J5" s="11"/>
      <c r="K5" s="11"/>
      <c r="L5" s="11"/>
      <c r="M5" s="10"/>
      <c r="N5" s="10"/>
      <c r="O5" s="10"/>
      <c r="P5" s="10"/>
      <c r="Q5" s="10"/>
      <c r="R5" s="10"/>
      <c r="S5" s="10"/>
      <c r="T5" s="10"/>
      <c r="U5" s="10"/>
      <c r="V5" s="10"/>
      <c r="W5" s="10"/>
      <c r="X5" s="10"/>
      <c r="Y5" s="10"/>
      <c r="Z5" s="10"/>
      <c r="AA5" s="10"/>
      <c r="AB5" s="10"/>
      <c r="AC5" s="10"/>
      <c r="AD5" s="10"/>
      <c r="AE5" s="10"/>
      <c r="AF5" s="10"/>
      <c r="AG5" s="10"/>
      <c r="AH5" s="10"/>
      <c r="AI5" s="10"/>
    </row>
    <row r="6" spans="1:35" ht="15.75" customHeight="1" x14ac:dyDescent="0.3">
      <c r="A6" s="602"/>
      <c r="B6" s="602"/>
      <c r="C6" s="602"/>
      <c r="D6" s="602"/>
      <c r="E6" s="571" t="s">
        <v>51</v>
      </c>
      <c r="F6" s="571"/>
      <c r="G6" s="571"/>
      <c r="H6" s="571"/>
      <c r="I6" s="572" t="s">
        <v>52</v>
      </c>
      <c r="J6" s="572"/>
      <c r="K6" s="572"/>
      <c r="L6" s="572"/>
      <c r="M6" s="572" t="s">
        <v>54</v>
      </c>
      <c r="N6" s="572"/>
      <c r="O6" s="572"/>
      <c r="P6" s="572"/>
      <c r="Q6" s="572" t="s">
        <v>53</v>
      </c>
      <c r="R6" s="572"/>
      <c r="S6" s="572"/>
      <c r="T6" s="572"/>
      <c r="U6" s="10"/>
      <c r="V6" s="10"/>
      <c r="W6" s="10"/>
      <c r="X6" s="10"/>
      <c r="Y6" s="10"/>
      <c r="Z6" s="10"/>
      <c r="AA6" s="10"/>
      <c r="AB6" s="10"/>
      <c r="AC6" s="10"/>
      <c r="AD6" s="10"/>
      <c r="AE6" s="10"/>
      <c r="AF6" s="10"/>
      <c r="AG6" s="10"/>
      <c r="AH6" s="10"/>
      <c r="AI6" s="10"/>
    </row>
    <row r="7" spans="1:35" ht="27.75" customHeight="1" x14ac:dyDescent="0.3">
      <c r="A7" s="603" t="s">
        <v>17</v>
      </c>
      <c r="B7" s="604" t="s">
        <v>37</v>
      </c>
      <c r="C7" s="604"/>
      <c r="D7" s="605" t="s">
        <v>32</v>
      </c>
      <c r="E7" s="652" t="s">
        <v>59</v>
      </c>
      <c r="F7" s="652"/>
      <c r="G7" s="652"/>
      <c r="H7" s="100" t="s">
        <v>60</v>
      </c>
      <c r="I7" s="559" t="s">
        <v>59</v>
      </c>
      <c r="J7" s="559"/>
      <c r="K7" s="559"/>
      <c r="L7" s="13" t="s">
        <v>60</v>
      </c>
      <c r="M7" s="559" t="s">
        <v>59</v>
      </c>
      <c r="N7" s="559"/>
      <c r="O7" s="559"/>
      <c r="P7" s="13" t="s">
        <v>60</v>
      </c>
      <c r="Q7" s="559" t="s">
        <v>59</v>
      </c>
      <c r="R7" s="559"/>
      <c r="S7" s="559"/>
      <c r="T7" s="13" t="s">
        <v>60</v>
      </c>
      <c r="U7" s="10"/>
      <c r="V7" s="10"/>
      <c r="W7" s="10"/>
      <c r="X7" s="10"/>
      <c r="Y7" s="10"/>
      <c r="Z7" s="10"/>
      <c r="AA7" s="10"/>
      <c r="AB7" s="10"/>
      <c r="AC7" s="10"/>
      <c r="AD7" s="10"/>
      <c r="AE7" s="10"/>
      <c r="AF7" s="10"/>
      <c r="AG7" s="10"/>
      <c r="AH7" s="10"/>
      <c r="AI7" s="10"/>
    </row>
    <row r="8" spans="1:35" ht="30.75" customHeight="1" x14ac:dyDescent="0.25">
      <c r="A8" s="603"/>
      <c r="B8" s="604"/>
      <c r="C8" s="604"/>
      <c r="D8" s="605"/>
      <c r="E8" s="101" t="s">
        <v>33</v>
      </c>
      <c r="F8" s="101" t="s">
        <v>34</v>
      </c>
      <c r="G8" s="101" t="s">
        <v>35</v>
      </c>
      <c r="H8" s="102" t="s">
        <v>36</v>
      </c>
      <c r="I8" s="25" t="s">
        <v>33</v>
      </c>
      <c r="J8" s="25" t="s">
        <v>34</v>
      </c>
      <c r="K8" s="25" t="s">
        <v>35</v>
      </c>
      <c r="L8" s="14" t="s">
        <v>36</v>
      </c>
      <c r="M8" s="25" t="s">
        <v>33</v>
      </c>
      <c r="N8" s="25" t="s">
        <v>34</v>
      </c>
      <c r="O8" s="25" t="s">
        <v>35</v>
      </c>
      <c r="P8" s="14" t="s">
        <v>36</v>
      </c>
      <c r="Q8" s="25" t="s">
        <v>33</v>
      </c>
      <c r="R8" s="25" t="s">
        <v>34</v>
      </c>
      <c r="S8" s="25" t="s">
        <v>35</v>
      </c>
      <c r="T8" s="14" t="s">
        <v>36</v>
      </c>
      <c r="U8" s="15"/>
      <c r="V8" s="15"/>
      <c r="W8" s="15"/>
      <c r="X8" s="15"/>
      <c r="Y8" s="15"/>
      <c r="Z8" s="15"/>
      <c r="AA8" s="15"/>
      <c r="AB8" s="15"/>
      <c r="AC8" s="15"/>
      <c r="AD8" s="15"/>
      <c r="AE8" s="15"/>
      <c r="AF8" s="15"/>
      <c r="AG8" s="15"/>
      <c r="AH8" s="15"/>
      <c r="AI8" s="15"/>
    </row>
    <row r="9" spans="1:35" ht="49.5" customHeight="1" x14ac:dyDescent="0.25">
      <c r="A9" s="7">
        <v>1</v>
      </c>
      <c r="B9" s="661" t="s">
        <v>1004</v>
      </c>
      <c r="C9" s="661"/>
      <c r="D9" s="415" t="s">
        <v>1005</v>
      </c>
      <c r="E9" s="428">
        <v>0.25</v>
      </c>
      <c r="F9" s="373" t="s">
        <v>1025</v>
      </c>
      <c r="G9" s="373" t="s">
        <v>1026</v>
      </c>
      <c r="H9" s="373" t="s">
        <v>1025</v>
      </c>
      <c r="I9" s="428">
        <v>0.5</v>
      </c>
      <c r="J9" s="373" t="s">
        <v>1025</v>
      </c>
      <c r="K9" s="373" t="s">
        <v>1026</v>
      </c>
      <c r="L9" s="373" t="s">
        <v>1025</v>
      </c>
      <c r="M9" s="428">
        <v>0.75</v>
      </c>
      <c r="N9" s="373" t="s">
        <v>1340</v>
      </c>
      <c r="O9" s="373" t="s">
        <v>1026</v>
      </c>
      <c r="P9" s="373" t="s">
        <v>1025</v>
      </c>
      <c r="Q9" s="428">
        <v>1</v>
      </c>
      <c r="R9" s="373" t="s">
        <v>1340</v>
      </c>
      <c r="S9" s="373" t="s">
        <v>1026</v>
      </c>
      <c r="T9" s="373" t="s">
        <v>1025</v>
      </c>
      <c r="U9" s="16"/>
      <c r="V9" s="16"/>
      <c r="W9" s="16"/>
      <c r="X9" s="16"/>
      <c r="Y9" s="16"/>
      <c r="Z9" s="16"/>
      <c r="AA9" s="16"/>
      <c r="AB9" s="16"/>
      <c r="AC9" s="16"/>
      <c r="AD9" s="16"/>
      <c r="AE9" s="16"/>
      <c r="AF9" s="16"/>
      <c r="AG9" s="16"/>
      <c r="AH9" s="16"/>
      <c r="AI9" s="16"/>
    </row>
    <row r="10" spans="1:35" ht="67.5" customHeight="1" x14ac:dyDescent="0.25">
      <c r="A10" s="7">
        <v>2</v>
      </c>
      <c r="B10" s="661" t="s">
        <v>1006</v>
      </c>
      <c r="C10" s="661"/>
      <c r="D10" s="415" t="s">
        <v>1005</v>
      </c>
      <c r="E10" s="428">
        <v>0.25</v>
      </c>
      <c r="F10" s="373" t="s">
        <v>1027</v>
      </c>
      <c r="G10" s="373" t="s">
        <v>1028</v>
      </c>
      <c r="H10" s="374" t="s">
        <v>1029</v>
      </c>
      <c r="I10" s="428">
        <v>0.5</v>
      </c>
      <c r="J10" s="373" t="s">
        <v>1027</v>
      </c>
      <c r="K10" s="373" t="s">
        <v>1028</v>
      </c>
      <c r="L10" s="374" t="s">
        <v>1029</v>
      </c>
      <c r="M10" s="428">
        <v>0.75</v>
      </c>
      <c r="N10" s="373" t="s">
        <v>1027</v>
      </c>
      <c r="O10" s="373" t="s">
        <v>1028</v>
      </c>
      <c r="P10" s="374" t="s">
        <v>1341</v>
      </c>
      <c r="Q10" s="428">
        <v>1</v>
      </c>
      <c r="R10" s="373" t="s">
        <v>1027</v>
      </c>
      <c r="S10" s="373" t="s">
        <v>1028</v>
      </c>
      <c r="T10" s="374" t="s">
        <v>1341</v>
      </c>
      <c r="U10" s="16"/>
      <c r="V10" s="16"/>
      <c r="W10" s="16"/>
      <c r="X10" s="16"/>
      <c r="Y10" s="16"/>
      <c r="Z10" s="16"/>
      <c r="AA10" s="16"/>
      <c r="AB10" s="16"/>
      <c r="AC10" s="16"/>
      <c r="AD10" s="16"/>
      <c r="AE10" s="16"/>
      <c r="AF10" s="16"/>
      <c r="AG10" s="16"/>
      <c r="AH10" s="16"/>
      <c r="AI10" s="16"/>
    </row>
    <row r="11" spans="1:35" ht="48" customHeight="1" x14ac:dyDescent="0.25">
      <c r="A11" s="7">
        <v>3</v>
      </c>
      <c r="B11" s="661" t="s">
        <v>1007</v>
      </c>
      <c r="C11" s="661"/>
      <c r="D11" s="415" t="s">
        <v>1005</v>
      </c>
      <c r="E11" s="428">
        <v>0</v>
      </c>
      <c r="F11" s="373"/>
      <c r="G11" s="373"/>
      <c r="H11" s="373"/>
      <c r="I11" s="428">
        <v>0</v>
      </c>
      <c r="J11" s="370"/>
      <c r="K11" s="370"/>
      <c r="L11" s="371"/>
      <c r="M11" s="428">
        <v>1</v>
      </c>
      <c r="N11" s="370" t="s">
        <v>1437</v>
      </c>
      <c r="O11" s="370" t="s">
        <v>1439</v>
      </c>
      <c r="P11" s="371" t="s">
        <v>1438</v>
      </c>
      <c r="Q11" s="428">
        <v>1</v>
      </c>
      <c r="R11" s="370"/>
      <c r="S11" s="370"/>
      <c r="T11" s="371"/>
      <c r="U11" s="16"/>
      <c r="V11" s="16"/>
      <c r="W11" s="16"/>
      <c r="X11" s="16"/>
      <c r="Y11" s="16"/>
      <c r="Z11" s="16"/>
      <c r="AA11" s="16"/>
      <c r="AB11" s="16"/>
      <c r="AC11" s="16"/>
      <c r="AD11" s="16"/>
      <c r="AE11" s="16"/>
      <c r="AF11" s="16"/>
      <c r="AG11" s="16"/>
      <c r="AH11" s="16"/>
      <c r="AI11" s="16"/>
    </row>
    <row r="12" spans="1:35" ht="66.75" customHeight="1" x14ac:dyDescent="0.3">
      <c r="A12" s="7">
        <v>4</v>
      </c>
      <c r="B12" s="661" t="s">
        <v>1008</v>
      </c>
      <c r="C12" s="661"/>
      <c r="D12" s="434" t="s">
        <v>1009</v>
      </c>
      <c r="E12" s="428">
        <v>0.13</v>
      </c>
      <c r="F12" s="373" t="s">
        <v>1030</v>
      </c>
      <c r="G12" s="47" t="s">
        <v>1031</v>
      </c>
      <c r="H12" s="373" t="s">
        <v>1030</v>
      </c>
      <c r="I12" s="428">
        <v>0.35</v>
      </c>
      <c r="J12" s="373" t="s">
        <v>1216</v>
      </c>
      <c r="K12" s="47" t="s">
        <v>1031</v>
      </c>
      <c r="L12" s="47" t="s">
        <v>1215</v>
      </c>
      <c r="M12" s="428">
        <v>0.71</v>
      </c>
      <c r="N12" s="373" t="s">
        <v>1342</v>
      </c>
      <c r="O12" s="47" t="s">
        <v>1343</v>
      </c>
      <c r="P12" s="47" t="s">
        <v>1344</v>
      </c>
      <c r="Q12" s="428">
        <v>1</v>
      </c>
      <c r="R12" s="373" t="s">
        <v>1562</v>
      </c>
      <c r="S12" s="47" t="s">
        <v>1343</v>
      </c>
      <c r="T12" s="47" t="s">
        <v>1344</v>
      </c>
    </row>
    <row r="13" spans="1:35" ht="68.25" customHeight="1" x14ac:dyDescent="0.3">
      <c r="A13" s="7">
        <v>5</v>
      </c>
      <c r="B13" s="661" t="s">
        <v>1010</v>
      </c>
      <c r="C13" s="661"/>
      <c r="D13" s="38" t="s">
        <v>1005</v>
      </c>
      <c r="E13" s="428">
        <v>0.4</v>
      </c>
      <c r="F13" s="404" t="s">
        <v>1032</v>
      </c>
      <c r="G13" s="47" t="s">
        <v>1031</v>
      </c>
      <c r="H13" s="404" t="s">
        <v>1032</v>
      </c>
      <c r="I13" s="428">
        <v>0.56000000000000005</v>
      </c>
      <c r="J13" s="441" t="s">
        <v>1345</v>
      </c>
      <c r="K13" s="47" t="s">
        <v>1031</v>
      </c>
      <c r="L13" s="441" t="s">
        <v>1345</v>
      </c>
      <c r="M13" s="428">
        <v>0.69</v>
      </c>
      <c r="N13" s="441" t="s">
        <v>1346</v>
      </c>
      <c r="O13" s="47" t="s">
        <v>1031</v>
      </c>
      <c r="P13" s="441" t="s">
        <v>1347</v>
      </c>
      <c r="Q13" s="453">
        <v>0.98</v>
      </c>
      <c r="R13" s="476" t="s">
        <v>1563</v>
      </c>
      <c r="S13" s="47" t="s">
        <v>1031</v>
      </c>
      <c r="T13" s="476" t="s">
        <v>1564</v>
      </c>
    </row>
    <row r="14" spans="1:35" ht="80.25" customHeight="1" x14ac:dyDescent="0.3">
      <c r="A14" s="7">
        <v>6</v>
      </c>
      <c r="B14" s="661" t="s">
        <v>1091</v>
      </c>
      <c r="C14" s="661"/>
      <c r="D14" s="38" t="s">
        <v>1005</v>
      </c>
      <c r="E14" s="428">
        <v>0.25</v>
      </c>
      <c r="F14" s="47" t="s">
        <v>1033</v>
      </c>
      <c r="G14" s="47" t="s">
        <v>1031</v>
      </c>
      <c r="H14" s="47" t="s">
        <v>1033</v>
      </c>
      <c r="I14" s="428">
        <v>0.5</v>
      </c>
      <c r="J14" s="47" t="s">
        <v>1033</v>
      </c>
      <c r="K14" s="47" t="s">
        <v>1031</v>
      </c>
      <c r="L14" s="47" t="s">
        <v>1033</v>
      </c>
      <c r="M14" s="428">
        <v>0.65</v>
      </c>
      <c r="N14" s="47" t="s">
        <v>1033</v>
      </c>
      <c r="O14" s="47" t="s">
        <v>1031</v>
      </c>
      <c r="P14" s="47" t="s">
        <v>1348</v>
      </c>
      <c r="Q14" s="428">
        <v>1</v>
      </c>
      <c r="R14" s="47" t="s">
        <v>1033</v>
      </c>
      <c r="S14" s="47" t="s">
        <v>1031</v>
      </c>
      <c r="T14" s="47" t="s">
        <v>1565</v>
      </c>
    </row>
    <row r="15" spans="1:35" ht="59.25" customHeight="1" x14ac:dyDescent="0.3">
      <c r="A15" s="7">
        <v>7</v>
      </c>
      <c r="B15" s="623" t="s">
        <v>1011</v>
      </c>
      <c r="C15" s="624"/>
      <c r="D15" s="38" t="s">
        <v>1005</v>
      </c>
      <c r="E15" s="428">
        <v>0.25</v>
      </c>
      <c r="F15" s="47" t="s">
        <v>1034</v>
      </c>
      <c r="G15" s="47" t="s">
        <v>1034</v>
      </c>
      <c r="H15" s="47" t="s">
        <v>1034</v>
      </c>
      <c r="I15" s="428">
        <v>0.5</v>
      </c>
      <c r="J15" s="47" t="s">
        <v>1034</v>
      </c>
      <c r="K15" s="47" t="s">
        <v>1034</v>
      </c>
      <c r="L15" s="47" t="s">
        <v>1034</v>
      </c>
      <c r="M15" s="428">
        <v>0.75</v>
      </c>
      <c r="N15" s="47" t="s">
        <v>1034</v>
      </c>
      <c r="O15" s="47" t="s">
        <v>1034</v>
      </c>
      <c r="P15" s="47" t="s">
        <v>1034</v>
      </c>
      <c r="Q15" s="428">
        <v>1</v>
      </c>
      <c r="R15" s="47" t="s">
        <v>1034</v>
      </c>
      <c r="S15" s="47" t="s">
        <v>1034</v>
      </c>
      <c r="T15" s="47" t="s">
        <v>1034</v>
      </c>
    </row>
    <row r="16" spans="1:35" ht="61.5" customHeight="1" x14ac:dyDescent="0.3">
      <c r="A16" s="7">
        <v>8</v>
      </c>
      <c r="B16" s="623" t="s">
        <v>1012</v>
      </c>
      <c r="C16" s="624"/>
      <c r="D16" s="434">
        <v>24</v>
      </c>
      <c r="E16" s="428">
        <v>0.08</v>
      </c>
      <c r="F16" s="47" t="s">
        <v>1050</v>
      </c>
      <c r="G16" s="47" t="s">
        <v>1051</v>
      </c>
      <c r="H16" s="47" t="s">
        <v>1052</v>
      </c>
      <c r="I16" s="428">
        <v>0.25</v>
      </c>
      <c r="J16" s="47" t="s">
        <v>1218</v>
      </c>
      <c r="K16" s="47" t="s">
        <v>1217</v>
      </c>
      <c r="L16" s="47" t="s">
        <v>1219</v>
      </c>
      <c r="M16" s="428">
        <v>0.75</v>
      </c>
      <c r="N16" s="47" t="s">
        <v>1441</v>
      </c>
      <c r="O16" s="47" t="s">
        <v>1217</v>
      </c>
      <c r="P16" s="47" t="s">
        <v>1219</v>
      </c>
      <c r="Q16" s="533">
        <v>1</v>
      </c>
      <c r="R16" s="499" t="s">
        <v>1655</v>
      </c>
      <c r="S16" s="499" t="s">
        <v>1217</v>
      </c>
      <c r="T16" s="499" t="s">
        <v>1219</v>
      </c>
    </row>
    <row r="17" spans="1:47" ht="56.25" customHeight="1" x14ac:dyDescent="0.3">
      <c r="A17" s="7">
        <v>9</v>
      </c>
      <c r="B17" s="623" t="s">
        <v>1013</v>
      </c>
      <c r="C17" s="624"/>
      <c r="D17" s="434">
        <v>20</v>
      </c>
      <c r="E17" s="428">
        <v>0.25</v>
      </c>
      <c r="F17" s="404" t="s">
        <v>1035</v>
      </c>
      <c r="G17" s="404" t="s">
        <v>1036</v>
      </c>
      <c r="H17" s="404" t="s">
        <v>1035</v>
      </c>
      <c r="I17" s="428">
        <v>0.5</v>
      </c>
      <c r="J17" s="434" t="s">
        <v>1035</v>
      </c>
      <c r="K17" s="434" t="s">
        <v>1036</v>
      </c>
      <c r="L17" s="434" t="s">
        <v>1035</v>
      </c>
      <c r="M17" s="428">
        <v>0.75</v>
      </c>
      <c r="N17" s="440" t="s">
        <v>1035</v>
      </c>
      <c r="O17" s="440" t="s">
        <v>1036</v>
      </c>
      <c r="P17" s="440" t="s">
        <v>1035</v>
      </c>
      <c r="Q17" s="428">
        <v>1</v>
      </c>
      <c r="R17" s="475" t="s">
        <v>1035</v>
      </c>
      <c r="S17" s="475" t="s">
        <v>1036</v>
      </c>
      <c r="T17" s="475" t="s">
        <v>1035</v>
      </c>
    </row>
    <row r="18" spans="1:47" ht="51" customHeight="1" x14ac:dyDescent="0.3">
      <c r="A18" s="7">
        <v>10</v>
      </c>
      <c r="B18" s="623" t="s">
        <v>1014</v>
      </c>
      <c r="C18" s="624"/>
      <c r="D18" s="434" t="s">
        <v>1015</v>
      </c>
      <c r="E18" s="428">
        <v>0.5</v>
      </c>
      <c r="F18" s="404" t="s">
        <v>1037</v>
      </c>
      <c r="G18" s="404" t="s">
        <v>1038</v>
      </c>
      <c r="H18" s="404" t="s">
        <v>1037</v>
      </c>
      <c r="I18" s="428">
        <v>0.5</v>
      </c>
      <c r="J18" s="434" t="s">
        <v>1037</v>
      </c>
      <c r="K18" s="434" t="s">
        <v>1038</v>
      </c>
      <c r="L18" s="434" t="s">
        <v>1037</v>
      </c>
      <c r="M18" s="428">
        <v>1</v>
      </c>
      <c r="N18" s="64" t="s">
        <v>159</v>
      </c>
      <c r="O18" s="65" t="s">
        <v>606</v>
      </c>
      <c r="P18" s="66" t="s">
        <v>607</v>
      </c>
      <c r="Q18" s="428">
        <v>1</v>
      </c>
      <c r="R18" s="346"/>
      <c r="S18" s="346"/>
      <c r="T18" s="346"/>
    </row>
    <row r="19" spans="1:47" ht="67.5" customHeight="1" x14ac:dyDescent="0.3">
      <c r="A19" s="7">
        <v>11</v>
      </c>
      <c r="B19" s="623" t="s">
        <v>1016</v>
      </c>
      <c r="C19" s="624"/>
      <c r="D19" s="434" t="s">
        <v>1005</v>
      </c>
      <c r="E19" s="428">
        <v>0.38</v>
      </c>
      <c r="F19" s="381" t="s">
        <v>912</v>
      </c>
      <c r="G19" s="380" t="s">
        <v>1164</v>
      </c>
      <c r="H19" s="410" t="s">
        <v>913</v>
      </c>
      <c r="I19" s="428">
        <v>0.49</v>
      </c>
      <c r="J19" s="380" t="s">
        <v>912</v>
      </c>
      <c r="K19" s="380" t="s">
        <v>1164</v>
      </c>
      <c r="L19" s="411" t="s">
        <v>913</v>
      </c>
      <c r="M19" s="428">
        <v>0.86</v>
      </c>
      <c r="N19" s="380" t="s">
        <v>754</v>
      </c>
      <c r="O19" s="380" t="s">
        <v>755</v>
      </c>
      <c r="P19" s="411" t="s">
        <v>911</v>
      </c>
      <c r="Q19" s="428">
        <v>0.86</v>
      </c>
      <c r="R19" s="47"/>
      <c r="S19" s="47"/>
      <c r="T19" s="47"/>
    </row>
    <row r="20" spans="1:47" ht="87" customHeight="1" x14ac:dyDescent="0.3">
      <c r="A20" s="7">
        <v>12</v>
      </c>
      <c r="B20" s="671" t="s">
        <v>1017</v>
      </c>
      <c r="C20" s="672"/>
      <c r="D20" s="434">
        <v>2</v>
      </c>
      <c r="E20" s="428">
        <v>0</v>
      </c>
      <c r="F20" s="47"/>
      <c r="G20" s="47"/>
      <c r="H20" s="47"/>
      <c r="I20" s="428">
        <v>0.5</v>
      </c>
      <c r="J20" s="47" t="s">
        <v>1093</v>
      </c>
      <c r="K20" s="47" t="s">
        <v>1092</v>
      </c>
      <c r="L20" s="47" t="s">
        <v>1220</v>
      </c>
      <c r="M20" s="428">
        <v>0.75</v>
      </c>
      <c r="N20" s="47" t="s">
        <v>1093</v>
      </c>
      <c r="O20" s="47" t="s">
        <v>1092</v>
      </c>
      <c r="P20" s="47" t="s">
        <v>1220</v>
      </c>
      <c r="Q20" s="428">
        <v>1</v>
      </c>
      <c r="R20" s="47" t="s">
        <v>1093</v>
      </c>
      <c r="S20" s="47" t="s">
        <v>1092</v>
      </c>
      <c r="T20" s="47" t="s">
        <v>1220</v>
      </c>
    </row>
    <row r="21" spans="1:47" ht="50.25" customHeight="1" x14ac:dyDescent="0.3">
      <c r="A21" s="7">
        <v>13</v>
      </c>
      <c r="B21" s="623" t="s">
        <v>1018</v>
      </c>
      <c r="C21" s="624"/>
      <c r="D21" s="434">
        <v>3</v>
      </c>
      <c r="E21" s="428">
        <v>0</v>
      </c>
      <c r="F21" s="47"/>
      <c r="G21" s="47"/>
      <c r="H21" s="47"/>
      <c r="I21" s="428">
        <v>0.33</v>
      </c>
      <c r="J21" s="47" t="s">
        <v>1221</v>
      </c>
      <c r="K21" s="104" t="s">
        <v>1222</v>
      </c>
      <c r="L21" s="47" t="s">
        <v>1221</v>
      </c>
      <c r="M21" s="428">
        <v>1</v>
      </c>
      <c r="N21" s="47" t="s">
        <v>1386</v>
      </c>
      <c r="O21" s="346" t="s">
        <v>1171</v>
      </c>
      <c r="P21" s="47" t="s">
        <v>1385</v>
      </c>
      <c r="Q21" s="428">
        <v>1</v>
      </c>
      <c r="R21" s="372"/>
      <c r="S21" s="372"/>
      <c r="T21" s="372"/>
    </row>
    <row r="22" spans="1:47" ht="59.25" customHeight="1" x14ac:dyDescent="0.3">
      <c r="A22" s="7">
        <v>14</v>
      </c>
      <c r="B22" s="623" t="s">
        <v>1019</v>
      </c>
      <c r="C22" s="624"/>
      <c r="D22" s="434" t="s">
        <v>1020</v>
      </c>
      <c r="E22" s="428">
        <v>1</v>
      </c>
      <c r="F22" s="47" t="s">
        <v>1039</v>
      </c>
      <c r="G22" s="380" t="s">
        <v>751</v>
      </c>
      <c r="H22" s="47" t="s">
        <v>1040</v>
      </c>
      <c r="I22" s="428">
        <v>1</v>
      </c>
      <c r="J22" s="104"/>
      <c r="K22" s="104"/>
      <c r="L22" s="104"/>
      <c r="M22" s="428">
        <v>1</v>
      </c>
      <c r="N22" s="346"/>
      <c r="O22" s="346"/>
      <c r="P22" s="346"/>
      <c r="Q22" s="428">
        <v>1</v>
      </c>
      <c r="R22" s="372"/>
      <c r="S22" s="372"/>
      <c r="T22" s="372"/>
    </row>
    <row r="23" spans="1:47" ht="90" customHeight="1" x14ac:dyDescent="0.3">
      <c r="A23" s="7">
        <v>15</v>
      </c>
      <c r="B23" s="623" t="s">
        <v>1021</v>
      </c>
      <c r="C23" s="624"/>
      <c r="D23" s="434">
        <v>12</v>
      </c>
      <c r="E23" s="428">
        <v>0.25</v>
      </c>
      <c r="F23" s="404" t="s">
        <v>1041</v>
      </c>
      <c r="G23" s="416" t="s">
        <v>1042</v>
      </c>
      <c r="H23" s="47" t="s">
        <v>1043</v>
      </c>
      <c r="I23" s="428">
        <v>0.5</v>
      </c>
      <c r="J23" s="434" t="s">
        <v>1165</v>
      </c>
      <c r="K23" s="432" t="s">
        <v>1042</v>
      </c>
      <c r="L23" s="47" t="s">
        <v>1043</v>
      </c>
      <c r="M23" s="428">
        <v>0.75</v>
      </c>
      <c r="N23" s="440" t="s">
        <v>1165</v>
      </c>
      <c r="O23" s="439" t="s">
        <v>1042</v>
      </c>
      <c r="P23" s="47" t="s">
        <v>1043</v>
      </c>
      <c r="Q23" s="428">
        <v>1</v>
      </c>
      <c r="R23" s="475" t="s">
        <v>1165</v>
      </c>
      <c r="S23" s="474" t="s">
        <v>1042</v>
      </c>
      <c r="T23" s="47" t="s">
        <v>1043</v>
      </c>
    </row>
    <row r="24" spans="1:47" ht="84" customHeight="1" x14ac:dyDescent="0.3">
      <c r="A24" s="7">
        <v>16</v>
      </c>
      <c r="B24" s="623" t="s">
        <v>1022</v>
      </c>
      <c r="C24" s="624"/>
      <c r="D24" s="415" t="s">
        <v>1005</v>
      </c>
      <c r="E24" s="428">
        <v>0.25</v>
      </c>
      <c r="F24" s="47" t="s">
        <v>1045</v>
      </c>
      <c r="G24" s="47" t="s">
        <v>1044</v>
      </c>
      <c r="H24" s="47" t="s">
        <v>1046</v>
      </c>
      <c r="I24" s="428">
        <v>0.5</v>
      </c>
      <c r="J24" s="47" t="s">
        <v>1167</v>
      </c>
      <c r="K24" s="47" t="s">
        <v>1166</v>
      </c>
      <c r="L24" s="47" t="s">
        <v>1046</v>
      </c>
      <c r="M24" s="428">
        <v>0.75</v>
      </c>
      <c r="N24" s="47" t="s">
        <v>1167</v>
      </c>
      <c r="O24" s="47" t="s">
        <v>1166</v>
      </c>
      <c r="P24" s="47" t="s">
        <v>1046</v>
      </c>
      <c r="Q24" s="428">
        <v>1</v>
      </c>
      <c r="R24" s="47" t="s">
        <v>1167</v>
      </c>
      <c r="S24" s="47" t="s">
        <v>1166</v>
      </c>
      <c r="T24" s="47" t="s">
        <v>1046</v>
      </c>
    </row>
    <row r="25" spans="1:47" ht="110.25" customHeight="1" x14ac:dyDescent="0.3">
      <c r="A25" s="7">
        <v>17</v>
      </c>
      <c r="B25" s="623" t="s">
        <v>1023</v>
      </c>
      <c r="C25" s="624"/>
      <c r="D25" s="415" t="s">
        <v>1005</v>
      </c>
      <c r="E25" s="428">
        <v>0.25</v>
      </c>
      <c r="F25" s="47" t="s">
        <v>1047</v>
      </c>
      <c r="G25" s="47" t="s">
        <v>1048</v>
      </c>
      <c r="H25" s="47" t="s">
        <v>1049</v>
      </c>
      <c r="I25" s="428">
        <v>0.5</v>
      </c>
      <c r="J25" s="47" t="s">
        <v>1047</v>
      </c>
      <c r="K25" s="47" t="s">
        <v>1048</v>
      </c>
      <c r="L25" s="47" t="s">
        <v>1049</v>
      </c>
      <c r="M25" s="428">
        <v>0.75</v>
      </c>
      <c r="N25" s="47" t="s">
        <v>1047</v>
      </c>
      <c r="O25" s="47" t="s">
        <v>1048</v>
      </c>
      <c r="P25" s="47" t="s">
        <v>1049</v>
      </c>
      <c r="Q25" s="428">
        <v>1</v>
      </c>
      <c r="R25" s="47" t="s">
        <v>1047</v>
      </c>
      <c r="S25" s="47" t="s">
        <v>1048</v>
      </c>
      <c r="T25" s="47" t="s">
        <v>1049</v>
      </c>
    </row>
    <row r="26" spans="1:47" s="2" customFormat="1" ht="48" customHeight="1" x14ac:dyDescent="0.3">
      <c r="A26" s="7">
        <v>18</v>
      </c>
      <c r="B26" s="661" t="s">
        <v>1024</v>
      </c>
      <c r="C26" s="661"/>
      <c r="D26" s="415" t="s">
        <v>1005</v>
      </c>
      <c r="E26" s="428">
        <v>0</v>
      </c>
      <c r="F26" s="403"/>
      <c r="G26" s="403"/>
      <c r="H26" s="403"/>
      <c r="I26" s="428">
        <v>0.25</v>
      </c>
      <c r="J26" s="47" t="s">
        <v>1168</v>
      </c>
      <c r="K26" s="38" t="s">
        <v>1169</v>
      </c>
      <c r="L26" s="47" t="s">
        <v>1168</v>
      </c>
      <c r="M26" s="428">
        <v>0.54</v>
      </c>
      <c r="N26" s="47" t="s">
        <v>1421</v>
      </c>
      <c r="O26" s="38" t="s">
        <v>1169</v>
      </c>
      <c r="P26" s="47" t="s">
        <v>1421</v>
      </c>
      <c r="Q26" s="428">
        <v>1</v>
      </c>
      <c r="R26" s="499" t="s">
        <v>1649</v>
      </c>
      <c r="S26" s="495" t="s">
        <v>1169</v>
      </c>
      <c r="T26" s="499" t="s">
        <v>1649</v>
      </c>
      <c r="U26" s="17"/>
      <c r="V26" s="17"/>
      <c r="W26" s="17"/>
      <c r="X26" s="17"/>
      <c r="Y26" s="17"/>
      <c r="Z26" s="17"/>
      <c r="AA26" s="17"/>
      <c r="AB26" s="17"/>
      <c r="AC26" s="17"/>
      <c r="AD26" s="17"/>
      <c r="AE26" s="17"/>
      <c r="AF26" s="17"/>
      <c r="AG26" s="17"/>
      <c r="AH26" s="17"/>
      <c r="AI26" s="17"/>
      <c r="AJ26" s="1"/>
      <c r="AK26" s="1"/>
      <c r="AL26" s="1"/>
      <c r="AM26" s="1"/>
      <c r="AN26" s="1"/>
      <c r="AO26" s="1"/>
      <c r="AP26" s="1"/>
      <c r="AQ26" s="1"/>
      <c r="AR26" s="1"/>
      <c r="AS26" s="1"/>
      <c r="AT26" s="1"/>
      <c r="AU26" s="1"/>
    </row>
    <row r="27" spans="1:47" s="2" customFormat="1" ht="16.5" customHeight="1" thickBot="1" x14ac:dyDescent="0.35">
      <c r="E27" s="23">
        <f>IFERROR(AVERAGE(E9:E26),"")</f>
        <v>0.24944444444444447</v>
      </c>
      <c r="F27" s="46"/>
      <c r="G27" s="46"/>
      <c r="H27" s="46"/>
      <c r="I27" s="27">
        <f>IFERROR(AVERAGE(I9:I26),"")</f>
        <v>0.45722222222222225</v>
      </c>
      <c r="M27" s="27">
        <f>IFERROR(AVERAGE(M9:M26),"")</f>
        <v>0.78888888888888886</v>
      </c>
      <c r="N27" s="17"/>
      <c r="O27" s="17"/>
      <c r="P27" s="17"/>
      <c r="Q27" s="27">
        <f>IFERROR(AVERAGE(Q9:Q21),"")</f>
        <v>0.98769230769230765</v>
      </c>
      <c r="R27" s="17"/>
      <c r="S27" s="17"/>
      <c r="T27" s="17"/>
      <c r="U27" s="17"/>
      <c r="V27" s="17"/>
      <c r="W27" s="17"/>
      <c r="X27" s="17"/>
      <c r="Y27" s="17"/>
      <c r="Z27" s="17"/>
      <c r="AA27" s="17"/>
      <c r="AB27" s="17"/>
      <c r="AC27" s="17"/>
      <c r="AD27" s="17"/>
      <c r="AE27" s="17"/>
      <c r="AF27" s="17"/>
      <c r="AG27" s="17"/>
      <c r="AH27" s="17"/>
      <c r="AI27" s="17"/>
      <c r="AJ27" s="1"/>
      <c r="AK27" s="1"/>
      <c r="AL27" s="1"/>
      <c r="AM27" s="1"/>
      <c r="AN27" s="1"/>
      <c r="AO27" s="1"/>
      <c r="AP27" s="1"/>
      <c r="AQ27" s="1"/>
      <c r="AR27" s="1"/>
      <c r="AS27" s="1"/>
      <c r="AT27" s="1"/>
      <c r="AU27" s="1"/>
    </row>
    <row r="28" spans="1:47" s="2" customFormat="1" ht="16.5" customHeight="1" x14ac:dyDescent="0.3">
      <c r="F28" s="46"/>
      <c r="G28" s="46"/>
      <c r="H28" s="46"/>
      <c r="I28" s="17"/>
      <c r="M28" s="17"/>
      <c r="N28" s="17"/>
      <c r="O28" s="17"/>
      <c r="P28" s="17"/>
      <c r="Q28" s="17"/>
      <c r="R28" s="17"/>
      <c r="S28" s="17"/>
      <c r="T28" s="17"/>
      <c r="U28" s="17"/>
      <c r="V28" s="17"/>
      <c r="W28" s="17"/>
      <c r="X28" s="17"/>
      <c r="Y28" s="17"/>
      <c r="Z28" s="17"/>
      <c r="AA28" s="17"/>
      <c r="AB28" s="17"/>
      <c r="AC28" s="17"/>
      <c r="AD28" s="17"/>
      <c r="AE28" s="17"/>
      <c r="AF28" s="17"/>
      <c r="AG28" s="17"/>
      <c r="AH28" s="17"/>
      <c r="AI28" s="17"/>
      <c r="AJ28" s="1"/>
      <c r="AK28" s="1"/>
      <c r="AL28" s="1"/>
      <c r="AM28" s="1"/>
      <c r="AN28" s="1"/>
      <c r="AO28" s="1"/>
      <c r="AP28" s="1"/>
      <c r="AQ28" s="1"/>
      <c r="AR28" s="1"/>
      <c r="AS28" s="1"/>
      <c r="AT28" s="1"/>
      <c r="AU28" s="1"/>
    </row>
    <row r="29" spans="1:47" s="2" customFormat="1" ht="16.5" hidden="1" customHeight="1" x14ac:dyDescent="0.3">
      <c r="F29" s="46"/>
      <c r="G29" s="46"/>
      <c r="H29" s="46"/>
      <c r="I29" s="17"/>
      <c r="M29" s="17"/>
      <c r="N29" s="17"/>
      <c r="O29" s="17"/>
      <c r="P29" s="17" t="s">
        <v>613</v>
      </c>
      <c r="Q29" s="17"/>
      <c r="R29" s="17"/>
      <c r="S29" s="17"/>
      <c r="T29" s="17"/>
      <c r="U29" s="17"/>
      <c r="V29" s="17"/>
      <c r="W29" s="17"/>
      <c r="X29" s="17"/>
      <c r="Y29" s="17"/>
      <c r="Z29" s="17"/>
      <c r="AA29" s="17"/>
      <c r="AB29" s="17"/>
      <c r="AC29" s="17"/>
      <c r="AD29" s="17"/>
      <c r="AE29" s="17"/>
      <c r="AF29" s="17"/>
      <c r="AG29" s="17"/>
      <c r="AH29" s="17"/>
      <c r="AI29" s="17"/>
      <c r="AJ29" s="1"/>
      <c r="AK29" s="1"/>
      <c r="AL29" s="1"/>
      <c r="AM29" s="1"/>
      <c r="AN29" s="1"/>
      <c r="AO29" s="1"/>
      <c r="AP29" s="1"/>
      <c r="AQ29" s="1"/>
      <c r="AR29" s="1"/>
      <c r="AS29" s="1"/>
      <c r="AT29" s="1"/>
      <c r="AU29" s="1"/>
    </row>
    <row r="30" spans="1:47" s="2" customFormat="1" ht="16.5" hidden="1" customHeight="1" thickBot="1" x14ac:dyDescent="0.35">
      <c r="F30" s="46"/>
      <c r="G30" s="46"/>
      <c r="H30" s="46"/>
      <c r="I30" s="17"/>
      <c r="M30" s="17"/>
      <c r="N30" s="17"/>
      <c r="O30" s="17"/>
      <c r="P30" s="17" t="s">
        <v>154</v>
      </c>
      <c r="Q30" s="17"/>
      <c r="R30" s="17"/>
      <c r="S30" s="17"/>
      <c r="T30" s="17"/>
      <c r="U30" s="17"/>
      <c r="V30" s="17"/>
      <c r="W30" s="17"/>
      <c r="X30" s="17"/>
      <c r="Y30" s="17"/>
      <c r="Z30" s="17"/>
      <c r="AA30" s="17"/>
      <c r="AB30" s="17"/>
      <c r="AC30" s="17"/>
      <c r="AD30" s="17"/>
      <c r="AE30" s="17"/>
      <c r="AF30" s="17"/>
      <c r="AG30" s="17"/>
      <c r="AH30" s="17"/>
      <c r="AI30" s="17"/>
      <c r="AJ30" s="1"/>
      <c r="AK30" s="1"/>
      <c r="AL30" s="1"/>
      <c r="AM30" s="1"/>
      <c r="AN30" s="1"/>
      <c r="AO30" s="1"/>
      <c r="AP30" s="1"/>
      <c r="AQ30" s="1"/>
      <c r="AR30" s="1"/>
      <c r="AS30" s="1"/>
      <c r="AT30" s="1"/>
      <c r="AU30" s="1"/>
    </row>
    <row r="31" spans="1:47" s="2" customFormat="1" ht="42" hidden="1" customHeight="1" thickBot="1" x14ac:dyDescent="0.35">
      <c r="B31" s="106" t="s">
        <v>908</v>
      </c>
      <c r="C31" s="106" t="s">
        <v>221</v>
      </c>
      <c r="D31" s="112" t="s">
        <v>222</v>
      </c>
      <c r="E31" s="106" t="s">
        <v>191</v>
      </c>
      <c r="F31" s="106" t="s">
        <v>192</v>
      </c>
      <c r="G31" s="46"/>
      <c r="H31" s="46"/>
      <c r="I31" s="17"/>
      <c r="M31" s="17"/>
      <c r="N31" s="17"/>
      <c r="O31" s="17"/>
      <c r="P31" s="17"/>
      <c r="Q31" s="17"/>
      <c r="R31" s="17"/>
      <c r="S31" s="17"/>
      <c r="T31" s="17"/>
      <c r="U31" s="17"/>
      <c r="V31" s="17"/>
      <c r="W31" s="17"/>
      <c r="X31" s="17"/>
      <c r="Y31" s="17"/>
      <c r="Z31" s="17"/>
      <c r="AA31" s="17"/>
      <c r="AB31" s="17"/>
      <c r="AC31" s="17"/>
      <c r="AD31" s="17"/>
      <c r="AE31" s="17"/>
      <c r="AF31" s="17"/>
      <c r="AG31" s="17"/>
      <c r="AH31" s="17"/>
      <c r="AI31" s="17"/>
      <c r="AJ31" s="1"/>
      <c r="AK31" s="1"/>
      <c r="AL31" s="1"/>
      <c r="AM31" s="1"/>
      <c r="AN31" s="1"/>
      <c r="AO31" s="1"/>
      <c r="AP31" s="1"/>
      <c r="AQ31" s="1"/>
      <c r="AR31" s="1"/>
      <c r="AS31" s="1"/>
      <c r="AT31" s="1"/>
      <c r="AU31" s="1"/>
    </row>
    <row r="32" spans="1:47" s="2" customFormat="1" ht="16.5" hidden="1" customHeight="1" thickTop="1" thickBot="1" x14ac:dyDescent="0.35">
      <c r="B32" s="111">
        <f>SUM(C33-C32)</f>
        <v>0.75055555555555553</v>
      </c>
      <c r="C32" s="111">
        <f>SUM(E27)</f>
        <v>0.24944444444444447</v>
      </c>
      <c r="D32" s="111">
        <f>SUM(I27)</f>
        <v>0.45722222222222225</v>
      </c>
      <c r="E32" s="111"/>
      <c r="F32" s="46"/>
      <c r="G32" s="46"/>
      <c r="H32" s="46"/>
      <c r="I32" s="17"/>
      <c r="M32" s="17"/>
      <c r="N32" s="17"/>
      <c r="O32" s="17"/>
      <c r="P32" s="17"/>
      <c r="Q32" s="17"/>
      <c r="R32" s="17"/>
      <c r="S32" s="17"/>
      <c r="T32" s="17"/>
      <c r="U32" s="17"/>
      <c r="V32" s="17"/>
      <c r="W32" s="17"/>
      <c r="X32" s="17"/>
      <c r="Y32" s="17"/>
      <c r="Z32" s="17"/>
      <c r="AA32" s="17"/>
      <c r="AB32" s="17"/>
      <c r="AC32" s="17"/>
      <c r="AD32" s="17"/>
      <c r="AE32" s="17"/>
      <c r="AF32" s="17"/>
      <c r="AG32" s="17"/>
      <c r="AH32" s="17"/>
      <c r="AI32" s="17"/>
      <c r="AJ32" s="1"/>
      <c r="AK32" s="1"/>
      <c r="AL32" s="1"/>
      <c r="AM32" s="1"/>
      <c r="AN32" s="1"/>
      <c r="AO32" s="1"/>
      <c r="AP32" s="1"/>
      <c r="AQ32" s="1"/>
      <c r="AR32" s="1"/>
      <c r="AS32" s="1"/>
      <c r="AT32" s="1"/>
      <c r="AU32" s="1"/>
    </row>
    <row r="33" spans="3:47" s="2" customFormat="1" ht="16.5" hidden="1" customHeight="1" x14ac:dyDescent="0.3">
      <c r="C33" s="347">
        <v>1</v>
      </c>
      <c r="I33" s="17"/>
      <c r="M33" s="17"/>
      <c r="N33" s="17"/>
      <c r="O33" s="17"/>
      <c r="P33" s="17"/>
      <c r="Q33" s="17"/>
      <c r="R33" s="17"/>
      <c r="S33" s="17"/>
      <c r="T33" s="17"/>
      <c r="U33" s="17"/>
      <c r="V33" s="17"/>
      <c r="W33" s="17"/>
      <c r="X33" s="17"/>
      <c r="Y33" s="17"/>
      <c r="Z33" s="17"/>
      <c r="AA33" s="17"/>
      <c r="AB33" s="17"/>
      <c r="AC33" s="17"/>
      <c r="AD33" s="17"/>
      <c r="AE33" s="17"/>
      <c r="AF33" s="17"/>
      <c r="AG33" s="17"/>
      <c r="AH33" s="17"/>
      <c r="AI33" s="17"/>
      <c r="AJ33" s="1"/>
      <c r="AK33" s="1"/>
      <c r="AL33" s="1"/>
      <c r="AM33" s="1"/>
      <c r="AN33" s="1"/>
      <c r="AO33" s="1"/>
      <c r="AP33" s="1"/>
      <c r="AQ33" s="1"/>
      <c r="AR33" s="1"/>
      <c r="AS33" s="1"/>
      <c r="AT33" s="1"/>
      <c r="AU33" s="1"/>
    </row>
    <row r="34" spans="3:47" s="2" customFormat="1" ht="16.5" hidden="1" customHeight="1" x14ac:dyDescent="0.3">
      <c r="I34" s="17"/>
      <c r="L34" s="2" t="s">
        <v>669</v>
      </c>
      <c r="M34" s="17"/>
      <c r="N34" s="17"/>
      <c r="O34" s="17"/>
      <c r="P34" s="17"/>
      <c r="Q34" s="17"/>
      <c r="R34" s="17"/>
      <c r="S34" s="17"/>
      <c r="T34" s="17"/>
      <c r="U34" s="17"/>
      <c r="V34" s="17"/>
      <c r="W34" s="17"/>
      <c r="X34" s="17"/>
      <c r="Y34" s="17"/>
      <c r="Z34" s="17"/>
      <c r="AA34" s="17"/>
      <c r="AB34" s="17"/>
      <c r="AC34" s="17"/>
      <c r="AD34" s="17"/>
      <c r="AE34" s="17"/>
      <c r="AF34" s="17"/>
      <c r="AG34" s="17"/>
      <c r="AH34" s="17"/>
      <c r="AI34" s="17"/>
      <c r="AJ34" s="1"/>
      <c r="AK34" s="1"/>
      <c r="AL34" s="1"/>
      <c r="AM34" s="1"/>
      <c r="AN34" s="1"/>
      <c r="AO34" s="1"/>
      <c r="AP34" s="1"/>
      <c r="AQ34" s="1"/>
      <c r="AR34" s="1"/>
      <c r="AS34" s="1"/>
      <c r="AT34" s="1"/>
      <c r="AU34" s="1"/>
    </row>
    <row r="35" spans="3:47" s="2" customFormat="1" ht="16.5" hidden="1" customHeight="1" x14ac:dyDescent="0.3">
      <c r="F35" s="46"/>
      <c r="G35" s="46"/>
      <c r="H35" s="46"/>
      <c r="I35" s="17"/>
      <c r="M35" s="17"/>
      <c r="N35" s="17"/>
      <c r="O35" s="17"/>
      <c r="P35" s="17"/>
      <c r="Q35" s="17"/>
      <c r="R35" s="17"/>
      <c r="S35" s="17"/>
      <c r="T35" s="17"/>
      <c r="U35" s="17"/>
      <c r="V35" s="17"/>
      <c r="W35" s="17"/>
      <c r="X35" s="17"/>
      <c r="Y35" s="17"/>
      <c r="Z35" s="17"/>
      <c r="AA35" s="17"/>
      <c r="AB35" s="17"/>
      <c r="AC35" s="17"/>
      <c r="AD35" s="17"/>
      <c r="AE35" s="17"/>
      <c r="AF35" s="17"/>
      <c r="AG35" s="17"/>
      <c r="AH35" s="17"/>
      <c r="AI35" s="17"/>
      <c r="AJ35" s="1"/>
      <c r="AK35" s="1"/>
      <c r="AL35" s="1"/>
      <c r="AM35" s="1"/>
      <c r="AN35" s="1"/>
      <c r="AO35" s="1"/>
      <c r="AP35" s="1"/>
      <c r="AQ35" s="1"/>
      <c r="AR35" s="1"/>
      <c r="AS35" s="1"/>
      <c r="AT35" s="1"/>
      <c r="AU35" s="1"/>
    </row>
    <row r="36" spans="3:47" s="2" customFormat="1" ht="16.5" hidden="1" customHeight="1" x14ac:dyDescent="0.3">
      <c r="F36" s="46"/>
      <c r="G36" s="46"/>
      <c r="H36" s="46"/>
      <c r="I36" s="17"/>
      <c r="M36" s="17"/>
      <c r="N36" s="17"/>
      <c r="O36" s="17"/>
      <c r="P36" s="17"/>
      <c r="Q36" s="17"/>
      <c r="R36" s="17"/>
      <c r="S36" s="17"/>
      <c r="T36" s="17"/>
      <c r="U36" s="17"/>
      <c r="V36" s="17"/>
      <c r="W36" s="17"/>
      <c r="X36" s="17"/>
      <c r="Y36" s="17"/>
      <c r="Z36" s="17"/>
      <c r="AA36" s="17"/>
      <c r="AB36" s="17"/>
      <c r="AC36" s="17"/>
      <c r="AD36" s="17"/>
      <c r="AE36" s="17"/>
      <c r="AF36" s="17"/>
      <c r="AG36" s="17"/>
      <c r="AH36" s="17"/>
      <c r="AI36" s="17"/>
      <c r="AJ36" s="1"/>
      <c r="AK36" s="1"/>
      <c r="AL36" s="1"/>
      <c r="AM36" s="1"/>
      <c r="AN36" s="1"/>
      <c r="AO36" s="1"/>
      <c r="AP36" s="1"/>
      <c r="AQ36" s="1"/>
      <c r="AR36" s="1"/>
      <c r="AS36" s="1"/>
      <c r="AT36" s="1"/>
      <c r="AU36" s="1"/>
    </row>
    <row r="37" spans="3:47" s="2" customFormat="1" ht="68.25" hidden="1" customHeight="1" x14ac:dyDescent="0.3">
      <c r="F37" s="46"/>
      <c r="G37" s="46"/>
      <c r="H37" s="46"/>
      <c r="I37" s="17"/>
      <c r="M37" s="17"/>
      <c r="N37" s="17"/>
      <c r="O37" s="17"/>
      <c r="P37" s="17"/>
      <c r="Q37" s="17"/>
      <c r="R37" s="17"/>
      <c r="S37" s="17"/>
      <c r="T37" s="17"/>
      <c r="U37" s="17"/>
      <c r="V37" s="17"/>
      <c r="W37" s="17"/>
      <c r="X37" s="17"/>
      <c r="Y37" s="17"/>
      <c r="Z37" s="17"/>
      <c r="AA37" s="17"/>
      <c r="AB37" s="17"/>
      <c r="AC37" s="17"/>
      <c r="AD37" s="17"/>
      <c r="AE37" s="17"/>
      <c r="AF37" s="17"/>
      <c r="AG37" s="17"/>
      <c r="AH37" s="17"/>
      <c r="AI37" s="17"/>
      <c r="AJ37" s="1"/>
      <c r="AK37" s="1"/>
      <c r="AL37" s="1"/>
      <c r="AM37" s="1"/>
      <c r="AN37" s="1"/>
      <c r="AO37" s="1"/>
      <c r="AP37" s="1"/>
      <c r="AQ37" s="1"/>
      <c r="AR37" s="1"/>
      <c r="AS37" s="1"/>
      <c r="AT37" s="1"/>
      <c r="AU37" s="1"/>
    </row>
    <row r="38" spans="3:47" s="2" customFormat="1" ht="16.5" customHeight="1" x14ac:dyDescent="0.3">
      <c r="F38" s="46"/>
      <c r="G38" s="46"/>
      <c r="H38" s="46"/>
      <c r="I38" s="17"/>
      <c r="M38" s="17"/>
      <c r="N38" s="17"/>
      <c r="O38" s="17"/>
      <c r="P38" s="17"/>
      <c r="Q38" s="17"/>
      <c r="R38" s="17"/>
      <c r="S38" s="17"/>
      <c r="T38" s="17"/>
      <c r="U38" s="17"/>
      <c r="V38" s="17"/>
      <c r="W38" s="17"/>
      <c r="X38" s="17"/>
      <c r="Y38" s="17"/>
      <c r="Z38" s="17"/>
      <c r="AA38" s="17"/>
      <c r="AB38" s="17"/>
      <c r="AC38" s="17"/>
      <c r="AD38" s="17"/>
      <c r="AE38" s="17"/>
      <c r="AF38" s="17"/>
      <c r="AG38" s="17"/>
      <c r="AH38" s="17"/>
      <c r="AI38" s="17"/>
      <c r="AJ38" s="1"/>
      <c r="AK38" s="1"/>
      <c r="AL38" s="1"/>
      <c r="AM38" s="1"/>
      <c r="AN38" s="1"/>
      <c r="AO38" s="1"/>
      <c r="AP38" s="1"/>
      <c r="AQ38" s="1"/>
      <c r="AR38" s="1"/>
      <c r="AS38" s="1"/>
      <c r="AT38" s="1"/>
      <c r="AU38" s="1"/>
    </row>
    <row r="39" spans="3:47" s="2" customFormat="1" ht="16.5" customHeight="1" x14ac:dyDescent="0.3">
      <c r="F39" s="46"/>
      <c r="G39" s="46"/>
      <c r="H39" s="46"/>
      <c r="I39" s="17"/>
      <c r="M39" s="17"/>
      <c r="N39" s="17"/>
      <c r="O39" s="17"/>
      <c r="P39" s="17"/>
      <c r="Q39" s="17"/>
      <c r="R39" s="17"/>
      <c r="S39" s="17"/>
      <c r="T39" s="17"/>
      <c r="U39" s="17"/>
      <c r="V39" s="17"/>
      <c r="W39" s="17"/>
      <c r="X39" s="17"/>
      <c r="Y39" s="17"/>
      <c r="Z39" s="17"/>
      <c r="AA39" s="17"/>
      <c r="AB39" s="17"/>
      <c r="AC39" s="17"/>
      <c r="AD39" s="17"/>
      <c r="AE39" s="17"/>
      <c r="AF39" s="17"/>
      <c r="AG39" s="17"/>
      <c r="AH39" s="17"/>
      <c r="AI39" s="17"/>
      <c r="AJ39" s="1"/>
      <c r="AK39" s="1"/>
      <c r="AL39" s="1"/>
      <c r="AM39" s="1"/>
      <c r="AN39" s="1"/>
      <c r="AO39" s="1"/>
      <c r="AP39" s="1"/>
      <c r="AQ39" s="1"/>
      <c r="AR39" s="1"/>
      <c r="AS39" s="1"/>
      <c r="AT39" s="1"/>
      <c r="AU39" s="1"/>
    </row>
    <row r="40" spans="3:47" s="2" customFormat="1" ht="16.5" customHeight="1" x14ac:dyDescent="0.3">
      <c r="F40" s="46"/>
      <c r="G40" s="46"/>
      <c r="H40" s="46"/>
      <c r="I40" s="17"/>
      <c r="M40" s="17"/>
      <c r="N40" s="17"/>
      <c r="O40" s="17"/>
      <c r="P40" s="17"/>
      <c r="Q40" s="17"/>
      <c r="R40" s="17"/>
      <c r="S40" s="17"/>
      <c r="T40" s="17"/>
      <c r="U40" s="17"/>
      <c r="V40" s="17"/>
      <c r="W40" s="17"/>
      <c r="X40" s="17"/>
      <c r="Y40" s="17"/>
      <c r="Z40" s="17"/>
      <c r="AA40" s="17"/>
      <c r="AB40" s="17"/>
      <c r="AC40" s="17"/>
      <c r="AD40" s="17"/>
      <c r="AE40" s="17"/>
      <c r="AF40" s="17"/>
      <c r="AG40" s="17"/>
      <c r="AH40" s="17"/>
      <c r="AI40" s="17"/>
      <c r="AJ40" s="1"/>
      <c r="AK40" s="1"/>
      <c r="AL40" s="1"/>
      <c r="AM40" s="1"/>
      <c r="AN40" s="1"/>
      <c r="AO40" s="1"/>
      <c r="AP40" s="1"/>
      <c r="AQ40" s="1"/>
      <c r="AR40" s="1"/>
      <c r="AS40" s="1"/>
      <c r="AT40" s="1"/>
      <c r="AU40" s="1"/>
    </row>
    <row r="43" spans="3:47" s="2" customFormat="1" ht="0" hidden="1" customHeight="1" x14ac:dyDescent="0.3">
      <c r="F43" s="46"/>
      <c r="G43" s="46"/>
      <c r="H43" s="46"/>
      <c r="I43" s="17"/>
      <c r="M43" s="17"/>
      <c r="N43" s="17"/>
      <c r="O43" s="17"/>
      <c r="P43" s="17"/>
      <c r="Q43" s="17"/>
      <c r="R43" s="17"/>
      <c r="S43" s="17"/>
      <c r="T43" s="17"/>
      <c r="U43" s="17"/>
      <c r="V43" s="17"/>
      <c r="W43" s="17"/>
      <c r="X43" s="17"/>
      <c r="Y43" s="17"/>
      <c r="Z43" s="17"/>
      <c r="AA43" s="17"/>
      <c r="AB43" s="17"/>
      <c r="AC43" s="17"/>
      <c r="AD43" s="17"/>
      <c r="AE43" s="17"/>
      <c r="AF43" s="17"/>
      <c r="AG43" s="17"/>
      <c r="AH43" s="17"/>
      <c r="AI43" s="17"/>
      <c r="AJ43" s="1"/>
      <c r="AK43" s="1"/>
      <c r="AL43" s="1"/>
      <c r="AM43" s="1"/>
      <c r="AN43" s="1"/>
      <c r="AO43" s="1"/>
      <c r="AP43" s="1"/>
      <c r="AQ43" s="1"/>
      <c r="AR43" s="1"/>
      <c r="AS43" s="1"/>
      <c r="AT43" s="1"/>
      <c r="AU43" s="1"/>
    </row>
    <row r="44" spans="3:47" s="2" customFormat="1" ht="0" hidden="1" customHeight="1" x14ac:dyDescent="0.3">
      <c r="F44" s="46"/>
      <c r="G44" s="46"/>
      <c r="H44" s="46"/>
      <c r="I44" s="17"/>
      <c r="M44" s="17"/>
      <c r="N44" s="17"/>
      <c r="O44" s="17"/>
      <c r="P44" s="17"/>
      <c r="Q44" s="17"/>
      <c r="R44" s="17"/>
      <c r="S44" s="17"/>
      <c r="T44" s="17"/>
      <c r="U44" s="17"/>
      <c r="V44" s="17"/>
      <c r="W44" s="17"/>
      <c r="X44" s="17"/>
      <c r="Y44" s="17"/>
      <c r="Z44" s="17"/>
      <c r="AA44" s="17"/>
      <c r="AB44" s="17"/>
      <c r="AC44" s="17"/>
      <c r="AD44" s="17"/>
      <c r="AE44" s="17"/>
      <c r="AF44" s="17"/>
      <c r="AG44" s="17"/>
      <c r="AH44" s="17"/>
      <c r="AI44" s="17"/>
      <c r="AJ44" s="1"/>
      <c r="AK44" s="1"/>
      <c r="AL44" s="1"/>
      <c r="AM44" s="1"/>
      <c r="AN44" s="1"/>
      <c r="AO44" s="1"/>
      <c r="AP44" s="1"/>
      <c r="AQ44" s="1"/>
      <c r="AR44" s="1"/>
      <c r="AS44" s="1"/>
      <c r="AT44" s="1"/>
      <c r="AU44" s="1"/>
    </row>
    <row r="45" spans="3:47" s="2" customFormat="1" ht="0" hidden="1" customHeight="1" x14ac:dyDescent="0.3">
      <c r="F45" s="46"/>
      <c r="G45" s="46"/>
      <c r="H45" s="46"/>
      <c r="I45" s="17"/>
      <c r="M45" s="17"/>
      <c r="N45" s="17"/>
      <c r="O45" s="17"/>
      <c r="P45" s="17"/>
      <c r="Q45" s="17"/>
      <c r="R45" s="17"/>
      <c r="S45" s="17"/>
      <c r="T45" s="17"/>
      <c r="U45" s="17"/>
      <c r="V45" s="17"/>
      <c r="W45" s="17"/>
      <c r="X45" s="17"/>
      <c r="Y45" s="17"/>
      <c r="Z45" s="17"/>
      <c r="AA45" s="17"/>
      <c r="AB45" s="17"/>
      <c r="AC45" s="17"/>
      <c r="AD45" s="17"/>
      <c r="AE45" s="17"/>
      <c r="AF45" s="17"/>
      <c r="AG45" s="17"/>
      <c r="AH45" s="17"/>
      <c r="AI45" s="17"/>
      <c r="AJ45" s="1"/>
      <c r="AK45" s="1"/>
      <c r="AL45" s="1"/>
      <c r="AM45" s="1"/>
      <c r="AN45" s="1"/>
      <c r="AO45" s="1"/>
      <c r="AP45" s="1"/>
      <c r="AQ45" s="1"/>
      <c r="AR45" s="1"/>
      <c r="AS45" s="1"/>
      <c r="AT45" s="1"/>
      <c r="AU45" s="1"/>
    </row>
    <row r="46" spans="3:47" s="2" customFormat="1" ht="0" hidden="1" customHeight="1" x14ac:dyDescent="0.3">
      <c r="F46" s="46"/>
      <c r="G46" s="46"/>
      <c r="H46" s="46"/>
      <c r="I46" s="17"/>
      <c r="M46" s="17"/>
      <c r="N46" s="17"/>
      <c r="O46" s="17"/>
      <c r="P46" s="17"/>
      <c r="Q46" s="17"/>
      <c r="R46" s="17"/>
      <c r="S46" s="17"/>
      <c r="T46" s="17"/>
      <c r="U46" s="17"/>
      <c r="V46" s="17"/>
      <c r="W46" s="17"/>
      <c r="X46" s="17"/>
      <c r="Y46" s="17"/>
      <c r="Z46" s="17"/>
      <c r="AA46" s="17"/>
      <c r="AB46" s="17"/>
      <c r="AC46" s="17"/>
      <c r="AD46" s="17"/>
      <c r="AE46" s="17"/>
      <c r="AF46" s="17"/>
      <c r="AG46" s="17"/>
      <c r="AH46" s="17"/>
      <c r="AI46" s="17"/>
      <c r="AJ46" s="1"/>
      <c r="AK46" s="1"/>
      <c r="AL46" s="1"/>
      <c r="AM46" s="1"/>
      <c r="AN46" s="1"/>
      <c r="AO46" s="1"/>
      <c r="AP46" s="1"/>
      <c r="AQ46" s="1"/>
      <c r="AR46" s="1"/>
      <c r="AS46" s="1"/>
      <c r="AT46" s="1"/>
      <c r="AU46" s="1"/>
    </row>
    <row r="47" spans="3:47" s="2" customFormat="1" ht="0" hidden="1" customHeight="1" x14ac:dyDescent="0.3">
      <c r="F47" s="46"/>
      <c r="G47" s="46"/>
      <c r="H47" s="46"/>
      <c r="I47" s="17"/>
      <c r="M47" s="17"/>
      <c r="N47" s="17"/>
      <c r="O47" s="17"/>
      <c r="P47" s="17"/>
      <c r="Q47" s="17"/>
      <c r="R47" s="17"/>
      <c r="S47" s="17"/>
      <c r="T47" s="17"/>
      <c r="U47" s="17"/>
      <c r="V47" s="17"/>
      <c r="W47" s="17"/>
      <c r="X47" s="17"/>
      <c r="Y47" s="17"/>
      <c r="Z47" s="17"/>
      <c r="AA47" s="17"/>
      <c r="AB47" s="17"/>
      <c r="AC47" s="17"/>
      <c r="AD47" s="17"/>
      <c r="AE47" s="17"/>
      <c r="AF47" s="17"/>
      <c r="AG47" s="17"/>
      <c r="AH47" s="17"/>
      <c r="AI47" s="17"/>
      <c r="AJ47" s="1"/>
      <c r="AK47" s="1"/>
      <c r="AL47" s="1"/>
      <c r="AM47" s="1"/>
      <c r="AN47" s="1"/>
      <c r="AO47" s="1"/>
      <c r="AP47" s="1"/>
      <c r="AQ47" s="1"/>
      <c r="AR47" s="1"/>
      <c r="AS47" s="1"/>
      <c r="AT47" s="1"/>
      <c r="AU47" s="1"/>
    </row>
    <row r="48" spans="3:47" s="2" customFormat="1" ht="0" hidden="1" customHeight="1" x14ac:dyDescent="0.3">
      <c r="F48" s="46"/>
      <c r="G48" s="46"/>
      <c r="H48" s="46"/>
      <c r="I48" s="17"/>
      <c r="M48" s="17"/>
      <c r="N48" s="17"/>
      <c r="O48" s="17"/>
      <c r="P48" s="17"/>
      <c r="Q48" s="17"/>
      <c r="R48" s="17"/>
      <c r="S48" s="17"/>
      <c r="T48" s="17"/>
      <c r="U48" s="17"/>
      <c r="V48" s="17"/>
      <c r="W48" s="17"/>
      <c r="X48" s="17"/>
      <c r="Y48" s="17"/>
      <c r="Z48" s="17"/>
      <c r="AA48" s="17"/>
      <c r="AB48" s="17"/>
      <c r="AC48" s="17"/>
      <c r="AD48" s="17"/>
      <c r="AE48" s="17"/>
      <c r="AF48" s="17"/>
      <c r="AG48" s="17"/>
      <c r="AH48" s="17"/>
      <c r="AI48" s="17"/>
      <c r="AJ48" s="1"/>
      <c r="AK48" s="1"/>
      <c r="AL48" s="1"/>
      <c r="AM48" s="1"/>
      <c r="AN48" s="1"/>
      <c r="AO48" s="1"/>
      <c r="AP48" s="1"/>
      <c r="AQ48" s="1"/>
      <c r="AR48" s="1"/>
      <c r="AS48" s="1"/>
      <c r="AT48" s="1"/>
      <c r="AU48" s="1"/>
    </row>
    <row r="49" spans="6:47" s="2" customFormat="1" ht="0" hidden="1" customHeight="1" x14ac:dyDescent="0.3">
      <c r="F49" s="46"/>
      <c r="G49" s="46"/>
      <c r="H49" s="46"/>
      <c r="I49" s="17"/>
      <c r="M49" s="17"/>
      <c r="N49" s="17"/>
      <c r="O49" s="17"/>
      <c r="P49" s="17"/>
      <c r="Q49" s="17"/>
      <c r="R49" s="17"/>
      <c r="S49" s="17"/>
      <c r="T49" s="17"/>
      <c r="U49" s="17"/>
      <c r="V49" s="17"/>
      <c r="W49" s="17"/>
      <c r="X49" s="17"/>
      <c r="Y49" s="17"/>
      <c r="Z49" s="17"/>
      <c r="AA49" s="17"/>
      <c r="AB49" s="17"/>
      <c r="AC49" s="17"/>
      <c r="AD49" s="17"/>
      <c r="AE49" s="17"/>
      <c r="AF49" s="17"/>
      <c r="AG49" s="17"/>
      <c r="AH49" s="17"/>
      <c r="AI49" s="17"/>
      <c r="AJ49" s="1"/>
      <c r="AK49" s="1"/>
      <c r="AL49" s="1"/>
      <c r="AM49" s="1"/>
      <c r="AN49" s="1"/>
      <c r="AO49" s="1"/>
      <c r="AP49" s="1"/>
      <c r="AQ49" s="1"/>
      <c r="AR49" s="1"/>
      <c r="AS49" s="1"/>
      <c r="AT49" s="1"/>
      <c r="AU49" s="1"/>
    </row>
    <row r="50" spans="6:47" s="2" customFormat="1" ht="0" hidden="1" customHeight="1" x14ac:dyDescent="0.3">
      <c r="F50" s="46"/>
      <c r="G50" s="46"/>
      <c r="H50" s="46"/>
      <c r="I50" s="17"/>
      <c r="M50" s="17"/>
      <c r="N50" s="17"/>
      <c r="O50" s="17"/>
      <c r="P50" s="17"/>
      <c r="Q50" s="17"/>
      <c r="R50" s="17"/>
      <c r="S50" s="17"/>
      <c r="T50" s="17"/>
      <c r="U50" s="17"/>
      <c r="V50" s="17"/>
      <c r="W50" s="17"/>
      <c r="X50" s="17"/>
      <c r="Y50" s="17"/>
      <c r="Z50" s="17"/>
      <c r="AA50" s="17"/>
      <c r="AB50" s="17"/>
      <c r="AC50" s="17"/>
      <c r="AD50" s="17"/>
      <c r="AE50" s="17"/>
      <c r="AF50" s="17"/>
      <c r="AG50" s="17"/>
      <c r="AH50" s="17"/>
      <c r="AI50" s="17"/>
      <c r="AJ50" s="1"/>
      <c r="AK50" s="1"/>
      <c r="AL50" s="1"/>
      <c r="AM50" s="1"/>
      <c r="AN50" s="1"/>
      <c r="AO50" s="1"/>
      <c r="AP50" s="1"/>
      <c r="AQ50" s="1"/>
      <c r="AR50" s="1"/>
      <c r="AS50" s="1"/>
      <c r="AT50" s="1"/>
      <c r="AU50" s="1"/>
    </row>
    <row r="51" spans="6:47" s="2" customFormat="1" ht="0" hidden="1" customHeight="1" x14ac:dyDescent="0.3">
      <c r="F51" s="46"/>
      <c r="G51" s="46"/>
      <c r="H51" s="46"/>
      <c r="I51" s="17"/>
      <c r="M51" s="17"/>
      <c r="N51" s="17"/>
      <c r="O51" s="17"/>
      <c r="P51" s="17"/>
      <c r="Q51" s="17"/>
      <c r="R51" s="17"/>
      <c r="S51" s="17"/>
      <c r="T51" s="17"/>
      <c r="U51" s="17"/>
      <c r="V51" s="17"/>
      <c r="W51" s="17"/>
      <c r="X51" s="17"/>
      <c r="Y51" s="17"/>
      <c r="Z51" s="17"/>
      <c r="AA51" s="17"/>
      <c r="AB51" s="17"/>
      <c r="AC51" s="17"/>
      <c r="AD51" s="17"/>
      <c r="AE51" s="17"/>
      <c r="AF51" s="17"/>
      <c r="AG51" s="17"/>
      <c r="AH51" s="17"/>
      <c r="AI51" s="17"/>
      <c r="AJ51" s="1"/>
      <c r="AK51" s="1"/>
      <c r="AL51" s="1"/>
      <c r="AM51" s="1"/>
      <c r="AN51" s="1"/>
      <c r="AO51" s="1"/>
      <c r="AP51" s="1"/>
      <c r="AQ51" s="1"/>
      <c r="AR51" s="1"/>
      <c r="AS51" s="1"/>
      <c r="AT51" s="1"/>
      <c r="AU51" s="1"/>
    </row>
    <row r="52" spans="6:47" s="2" customFormat="1" ht="0" hidden="1" customHeight="1" x14ac:dyDescent="0.3">
      <c r="F52" s="46"/>
      <c r="G52" s="46"/>
      <c r="H52" s="46"/>
      <c r="I52" s="17"/>
      <c r="M52" s="17"/>
      <c r="N52" s="17"/>
      <c r="O52" s="17"/>
      <c r="P52" s="17"/>
      <c r="Q52" s="17"/>
      <c r="R52" s="17"/>
      <c r="S52" s="17"/>
      <c r="T52" s="17"/>
      <c r="U52" s="17"/>
      <c r="V52" s="17"/>
      <c r="W52" s="17"/>
      <c r="X52" s="17"/>
      <c r="Y52" s="17"/>
      <c r="Z52" s="17"/>
      <c r="AA52" s="17"/>
      <c r="AB52" s="17"/>
      <c r="AC52" s="17"/>
      <c r="AD52" s="17"/>
      <c r="AE52" s="17"/>
      <c r="AF52" s="17"/>
      <c r="AG52" s="17"/>
      <c r="AH52" s="17"/>
      <c r="AI52" s="17"/>
      <c r="AJ52" s="1"/>
      <c r="AK52" s="1"/>
      <c r="AL52" s="1"/>
      <c r="AM52" s="1"/>
      <c r="AN52" s="1"/>
      <c r="AO52" s="1"/>
      <c r="AP52" s="1"/>
      <c r="AQ52" s="1"/>
      <c r="AR52" s="1"/>
      <c r="AS52" s="1"/>
      <c r="AT52" s="1"/>
      <c r="AU52" s="1"/>
    </row>
    <row r="53" spans="6:47" s="2" customFormat="1" ht="0" hidden="1" customHeight="1" x14ac:dyDescent="0.3">
      <c r="F53" s="46"/>
      <c r="G53" s="46"/>
      <c r="H53" s="46"/>
      <c r="I53" s="17"/>
      <c r="M53" s="17"/>
      <c r="N53" s="17"/>
      <c r="O53" s="17"/>
      <c r="P53" s="17"/>
      <c r="Q53" s="17"/>
      <c r="R53" s="17"/>
      <c r="S53" s="17"/>
      <c r="T53" s="17"/>
      <c r="U53" s="17"/>
      <c r="V53" s="17"/>
      <c r="W53" s="17"/>
      <c r="X53" s="17"/>
      <c r="Y53" s="17"/>
      <c r="Z53" s="17"/>
      <c r="AA53" s="17"/>
      <c r="AB53" s="17"/>
      <c r="AC53" s="17"/>
      <c r="AD53" s="17"/>
      <c r="AE53" s="17"/>
      <c r="AF53" s="17"/>
      <c r="AG53" s="17"/>
      <c r="AH53" s="17"/>
      <c r="AI53" s="17"/>
      <c r="AJ53" s="1"/>
      <c r="AK53" s="1"/>
      <c r="AL53" s="1"/>
      <c r="AM53" s="1"/>
      <c r="AN53" s="1"/>
      <c r="AO53" s="1"/>
      <c r="AP53" s="1"/>
      <c r="AQ53" s="1"/>
      <c r="AR53" s="1"/>
      <c r="AS53" s="1"/>
      <c r="AT53" s="1"/>
      <c r="AU53" s="1"/>
    </row>
    <row r="54" spans="6:47" s="2" customFormat="1" ht="0" hidden="1" customHeight="1" x14ac:dyDescent="0.3">
      <c r="F54" s="46"/>
      <c r="G54" s="46"/>
      <c r="H54" s="46"/>
      <c r="I54" s="17"/>
      <c r="M54" s="17"/>
      <c r="N54" s="17"/>
      <c r="O54" s="17"/>
      <c r="P54" s="17"/>
      <c r="Q54" s="17"/>
      <c r="R54" s="17"/>
      <c r="S54" s="17"/>
      <c r="T54" s="17"/>
      <c r="U54" s="17"/>
      <c r="V54" s="17"/>
      <c r="W54" s="17"/>
      <c r="X54" s="17"/>
      <c r="Y54" s="17"/>
      <c r="Z54" s="17"/>
      <c r="AA54" s="17"/>
      <c r="AB54" s="17"/>
      <c r="AC54" s="17"/>
      <c r="AD54" s="17"/>
      <c r="AE54" s="17"/>
      <c r="AF54" s="17"/>
      <c r="AG54" s="17"/>
      <c r="AH54" s="17"/>
      <c r="AI54" s="17"/>
      <c r="AJ54" s="1"/>
      <c r="AK54" s="1"/>
      <c r="AL54" s="1"/>
      <c r="AM54" s="1"/>
      <c r="AN54" s="1"/>
      <c r="AO54" s="1"/>
      <c r="AP54" s="1"/>
      <c r="AQ54" s="1"/>
      <c r="AR54" s="1"/>
      <c r="AS54" s="1"/>
      <c r="AT54" s="1"/>
      <c r="AU54" s="1"/>
    </row>
    <row r="55" spans="6:47" s="2" customFormat="1" ht="0" hidden="1" customHeight="1" x14ac:dyDescent="0.3">
      <c r="F55" s="46"/>
      <c r="G55" s="46"/>
      <c r="H55" s="46"/>
      <c r="I55" s="17"/>
      <c r="M55" s="17"/>
      <c r="N55" s="17"/>
      <c r="O55" s="17"/>
      <c r="P55" s="17"/>
      <c r="Q55" s="17"/>
      <c r="R55" s="17"/>
      <c r="S55" s="17"/>
      <c r="T55" s="17"/>
      <c r="U55" s="17"/>
      <c r="V55" s="17"/>
      <c r="W55" s="17"/>
      <c r="X55" s="17"/>
      <c r="Y55" s="17"/>
      <c r="Z55" s="17"/>
      <c r="AA55" s="17"/>
      <c r="AB55" s="17"/>
      <c r="AC55" s="17"/>
      <c r="AD55" s="17"/>
      <c r="AE55" s="17"/>
      <c r="AF55" s="17"/>
      <c r="AG55" s="17"/>
      <c r="AH55" s="17"/>
      <c r="AI55" s="17"/>
      <c r="AJ55" s="1"/>
      <c r="AK55" s="1"/>
      <c r="AL55" s="1"/>
      <c r="AM55" s="1"/>
      <c r="AN55" s="1"/>
      <c r="AO55" s="1"/>
      <c r="AP55" s="1"/>
      <c r="AQ55" s="1"/>
      <c r="AR55" s="1"/>
      <c r="AS55" s="1"/>
      <c r="AT55" s="1"/>
      <c r="AU55" s="1"/>
    </row>
    <row r="56" spans="6:47" s="2" customFormat="1" ht="0" hidden="1" customHeight="1" x14ac:dyDescent="0.3">
      <c r="F56" s="46"/>
      <c r="G56" s="46"/>
      <c r="H56" s="46"/>
      <c r="I56" s="17"/>
      <c r="M56" s="17"/>
      <c r="N56" s="17"/>
      <c r="O56" s="17"/>
      <c r="P56" s="17"/>
      <c r="Q56" s="17"/>
      <c r="R56" s="17"/>
      <c r="S56" s="17"/>
      <c r="T56" s="17"/>
      <c r="U56" s="17"/>
      <c r="V56" s="17"/>
      <c r="W56" s="17"/>
      <c r="X56" s="17"/>
      <c r="Y56" s="17"/>
      <c r="Z56" s="17"/>
      <c r="AA56" s="17"/>
      <c r="AB56" s="17"/>
      <c r="AC56" s="17"/>
      <c r="AD56" s="17"/>
      <c r="AE56" s="17"/>
      <c r="AF56" s="17"/>
      <c r="AG56" s="17"/>
      <c r="AH56" s="17"/>
      <c r="AI56" s="17"/>
      <c r="AJ56" s="1"/>
      <c r="AK56" s="1"/>
      <c r="AL56" s="1"/>
      <c r="AM56" s="1"/>
      <c r="AN56" s="1"/>
      <c r="AO56" s="1"/>
      <c r="AP56" s="1"/>
      <c r="AQ56" s="1"/>
      <c r="AR56" s="1"/>
      <c r="AS56" s="1"/>
      <c r="AT56" s="1"/>
      <c r="AU56" s="1"/>
    </row>
    <row r="57" spans="6:47" s="2" customFormat="1" ht="0" hidden="1" customHeight="1" x14ac:dyDescent="0.3">
      <c r="F57" s="46"/>
      <c r="G57" s="46"/>
      <c r="H57" s="46"/>
      <c r="I57" s="17"/>
      <c r="M57" s="17"/>
      <c r="N57" s="17"/>
      <c r="O57" s="17"/>
      <c r="P57" s="17"/>
      <c r="Q57" s="17"/>
      <c r="R57" s="17"/>
      <c r="S57" s="17"/>
      <c r="T57" s="17"/>
      <c r="U57" s="17"/>
      <c r="V57" s="17"/>
      <c r="W57" s="17"/>
      <c r="X57" s="17"/>
      <c r="Y57" s="17"/>
      <c r="Z57" s="17"/>
      <c r="AA57" s="17"/>
      <c r="AB57" s="17"/>
      <c r="AC57" s="17"/>
      <c r="AD57" s="17"/>
      <c r="AE57" s="17"/>
      <c r="AF57" s="17"/>
      <c r="AG57" s="17"/>
      <c r="AH57" s="17"/>
      <c r="AI57" s="17"/>
      <c r="AJ57" s="1"/>
      <c r="AK57" s="1"/>
      <c r="AL57" s="1"/>
      <c r="AM57" s="1"/>
      <c r="AN57" s="1"/>
      <c r="AO57" s="1"/>
      <c r="AP57" s="1"/>
      <c r="AQ57" s="1"/>
      <c r="AR57" s="1"/>
      <c r="AS57" s="1"/>
      <c r="AT57" s="1"/>
      <c r="AU57" s="1"/>
    </row>
    <row r="68" spans="6:47" s="2" customFormat="1" ht="0" hidden="1" customHeight="1" x14ac:dyDescent="0.3">
      <c r="F68" s="46"/>
      <c r="G68" s="46"/>
      <c r="H68" s="46"/>
      <c r="I68" s="17"/>
      <c r="M68" s="17"/>
      <c r="N68" s="17"/>
      <c r="O68" s="17"/>
      <c r="P68" s="17"/>
      <c r="Q68" s="17"/>
      <c r="R68" s="17"/>
      <c r="S68" s="17"/>
      <c r="T68" s="17"/>
      <c r="U68" s="17"/>
      <c r="V68" s="17"/>
      <c r="W68" s="17"/>
      <c r="X68" s="17"/>
      <c r="Y68" s="17"/>
      <c r="Z68" s="17"/>
      <c r="AA68" s="17"/>
      <c r="AB68" s="17"/>
      <c r="AC68" s="17"/>
      <c r="AD68" s="17"/>
      <c r="AE68" s="17"/>
      <c r="AF68" s="17"/>
      <c r="AG68" s="17"/>
      <c r="AH68" s="17"/>
      <c r="AI68" s="17"/>
      <c r="AJ68" s="1"/>
      <c r="AK68" s="1"/>
      <c r="AL68" s="1"/>
      <c r="AM68" s="1"/>
      <c r="AN68" s="1"/>
      <c r="AO68" s="1"/>
      <c r="AP68" s="1"/>
      <c r="AQ68" s="1"/>
      <c r="AR68" s="1"/>
      <c r="AS68" s="1"/>
      <c r="AT68" s="1"/>
      <c r="AU68" s="1"/>
    </row>
  </sheetData>
  <sheetProtection formatColumns="0" formatRows="0" autoFilter="0"/>
  <mergeCells count="33">
    <mergeCell ref="A1:C4"/>
    <mergeCell ref="D1:T2"/>
    <mergeCell ref="D3:T4"/>
    <mergeCell ref="A6:D6"/>
    <mergeCell ref="E6:H6"/>
    <mergeCell ref="I6:L6"/>
    <mergeCell ref="M6:P6"/>
    <mergeCell ref="Q6:T6"/>
    <mergeCell ref="B13:C13"/>
    <mergeCell ref="A7:A8"/>
    <mergeCell ref="B7:C8"/>
    <mergeCell ref="D7:D8"/>
    <mergeCell ref="E7:G7"/>
    <mergeCell ref="Q7:S7"/>
    <mergeCell ref="B9:C9"/>
    <mergeCell ref="B10:C10"/>
    <mergeCell ref="B11:C11"/>
    <mergeCell ref="B12:C12"/>
    <mergeCell ref="I7:K7"/>
    <mergeCell ref="M7:O7"/>
    <mergeCell ref="B20:C20"/>
    <mergeCell ref="B21:C21"/>
    <mergeCell ref="B14:C14"/>
    <mergeCell ref="B26:C26"/>
    <mergeCell ref="B15:C15"/>
    <mergeCell ref="B16:C16"/>
    <mergeCell ref="B17:C17"/>
    <mergeCell ref="B18:C18"/>
    <mergeCell ref="B19:C19"/>
    <mergeCell ref="B22:C22"/>
    <mergeCell ref="B23:C23"/>
    <mergeCell ref="B24:C24"/>
    <mergeCell ref="B25:C25"/>
  </mergeCells>
  <phoneticPr fontId="17" type="noConversion"/>
  <conditionalFormatting sqref="E9">
    <cfRule type="cellIs" dxfId="205" priority="25" operator="equal">
      <formula>1</formula>
    </cfRule>
    <cfRule type="cellIs" dxfId="204" priority="26" operator="between">
      <formula>0.31</formula>
      <formula>0.9</formula>
    </cfRule>
    <cfRule type="cellIs" dxfId="203" priority="27" operator="between">
      <formula>0</formula>
      <formula>0.3</formula>
    </cfRule>
  </conditionalFormatting>
  <conditionalFormatting sqref="E10:E26">
    <cfRule type="cellIs" dxfId="202" priority="22" operator="equal">
      <formula>1</formula>
    </cfRule>
    <cfRule type="cellIs" dxfId="201" priority="23" operator="between">
      <formula>0.31</formula>
      <formula>0.9</formula>
    </cfRule>
    <cfRule type="cellIs" dxfId="200" priority="24" operator="between">
      <formula>0</formula>
      <formula>0.3</formula>
    </cfRule>
  </conditionalFormatting>
  <conditionalFormatting sqref="I9:I22">
    <cfRule type="cellIs" dxfId="199" priority="19" operator="equal">
      <formula>1</formula>
    </cfRule>
    <cfRule type="cellIs" dxfId="198" priority="20" operator="between">
      <formula>0.31</formula>
      <formula>0.9</formula>
    </cfRule>
    <cfRule type="cellIs" dxfId="197" priority="21" operator="between">
      <formula>0</formula>
      <formula>0.3</formula>
    </cfRule>
  </conditionalFormatting>
  <conditionalFormatting sqref="M21:M26">
    <cfRule type="cellIs" dxfId="196" priority="16" operator="equal">
      <formula>1</formula>
    </cfRule>
    <cfRule type="cellIs" dxfId="195" priority="17" operator="between">
      <formula>0.31</formula>
      <formula>0.9</formula>
    </cfRule>
    <cfRule type="cellIs" dxfId="194" priority="18" operator="between">
      <formula>0</formula>
      <formula>0.3</formula>
    </cfRule>
  </conditionalFormatting>
  <conditionalFormatting sqref="M9:M20">
    <cfRule type="cellIs" dxfId="193" priority="13" operator="equal">
      <formula>1</formula>
    </cfRule>
    <cfRule type="cellIs" dxfId="192" priority="14" operator="between">
      <formula>0.31</formula>
      <formula>0.9</formula>
    </cfRule>
    <cfRule type="cellIs" dxfId="191" priority="15" operator="between">
      <formula>0</formula>
      <formula>0.3</formula>
    </cfRule>
  </conditionalFormatting>
  <conditionalFormatting sqref="Q9:Q26">
    <cfRule type="cellIs" dxfId="190" priority="10" operator="equal">
      <formula>1</formula>
    </cfRule>
    <cfRule type="cellIs" dxfId="189" priority="11" operator="between">
      <formula>0.31</formula>
      <formula>0.9</formula>
    </cfRule>
    <cfRule type="cellIs" dxfId="188" priority="12" operator="between">
      <formula>0</formula>
      <formula>0.3</formula>
    </cfRule>
  </conditionalFormatting>
  <conditionalFormatting sqref="I23">
    <cfRule type="cellIs" dxfId="187" priority="7" operator="equal">
      <formula>1</formula>
    </cfRule>
    <cfRule type="cellIs" dxfId="186" priority="8" operator="between">
      <formula>0.31</formula>
      <formula>0.9</formula>
    </cfRule>
    <cfRule type="cellIs" dxfId="185" priority="9" operator="between">
      <formula>0</formula>
      <formula>0.3</formula>
    </cfRule>
  </conditionalFormatting>
  <conditionalFormatting sqref="I24">
    <cfRule type="cellIs" dxfId="184" priority="4" operator="equal">
      <formula>1</formula>
    </cfRule>
    <cfRule type="cellIs" dxfId="183" priority="5" operator="between">
      <formula>0.31</formula>
      <formula>0.9</formula>
    </cfRule>
    <cfRule type="cellIs" dxfId="182" priority="6" operator="between">
      <formula>0</formula>
      <formula>0.3</formula>
    </cfRule>
  </conditionalFormatting>
  <conditionalFormatting sqref="I25:I26">
    <cfRule type="cellIs" dxfId="181" priority="1" operator="equal">
      <formula>1</formula>
    </cfRule>
    <cfRule type="cellIs" dxfId="180" priority="2" operator="between">
      <formula>0.31</formula>
      <formula>0.9</formula>
    </cfRule>
    <cfRule type="cellIs" dxfId="179" priority="3" operator="between">
      <formula>0</formula>
      <formula>0.3</formula>
    </cfRule>
  </conditionalFormatting>
  <hyperlinks>
    <hyperlink ref="O18" r:id="rId1" display="https://empitalito.gov.co/es/plan-de-compras/" xr:uid="{457C6FE5-69DE-4AEB-9A0D-CCE9FB0C6B58}"/>
  </hyperlinks>
  <pageMargins left="0.70866141732283472" right="0.70866141732283472" top="0.74803149606299213" bottom="0.74803149606299213" header="0.31496062992125984" footer="0.31496062992125984"/>
  <pageSetup scale="80" orientation="landscape" r:id="rId2"/>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20FDE-E947-4A9B-B5C8-D7154195E564}">
  <dimension ref="A1:AU67"/>
  <sheetViews>
    <sheetView zoomScale="91" zoomScaleNormal="91" workbookViewId="0">
      <pane xSplit="4" ySplit="8" topLeftCell="M35" activePane="bottomRight" state="frozen"/>
      <selection pane="topRight" activeCell="F1" sqref="F1"/>
      <selection pane="bottomLeft" activeCell="A9" sqref="A9"/>
      <selection pane="bottomRight" activeCell="Q38" sqref="Q38"/>
    </sheetView>
  </sheetViews>
  <sheetFormatPr baseColWidth="10" defaultColWidth="0" defaultRowHeight="0" customHeight="1" zeroHeight="1" x14ac:dyDescent="0.3"/>
  <cols>
    <col min="1" max="1" width="4" style="481" bestFit="1" customWidth="1"/>
    <col min="2" max="2" width="52" style="481" customWidth="1"/>
    <col min="3" max="3" width="10.5703125" style="481" customWidth="1"/>
    <col min="4" max="4" width="53.85546875" style="489" customWidth="1"/>
    <col min="5" max="5" width="8.5703125" style="489" customWidth="1"/>
    <col min="6" max="8" width="19.85546875" style="489" customWidth="1"/>
    <col min="9" max="9" width="8.5703125" style="489" customWidth="1"/>
    <col min="10" max="12" width="16.42578125" style="489" customWidth="1"/>
    <col min="13" max="13" width="8.5703125" style="489" customWidth="1"/>
    <col min="14" max="16" width="15.140625" style="489" customWidth="1"/>
    <col min="17" max="17" width="8.5703125" style="489" customWidth="1"/>
    <col min="18" max="18" width="27.85546875" style="489" customWidth="1"/>
    <col min="19" max="19" width="33.5703125" style="489" customWidth="1"/>
    <col min="20" max="20" width="33.7109375" style="489" customWidth="1"/>
    <col min="21" max="21" width="11.42578125" style="489" customWidth="1"/>
    <col min="22" max="35" width="11.42578125" style="489" hidden="1" customWidth="1"/>
    <col min="36" max="16384" width="11.42578125" style="480" hidden="1"/>
  </cols>
  <sheetData>
    <row r="1" spans="1:47" ht="21" customHeight="1" x14ac:dyDescent="0.3">
      <c r="A1" s="573" t="s">
        <v>184</v>
      </c>
      <c r="B1" s="574"/>
      <c r="C1" s="496"/>
      <c r="D1" s="601" t="s">
        <v>38</v>
      </c>
      <c r="E1" s="601"/>
      <c r="F1" s="601"/>
      <c r="G1" s="601"/>
      <c r="H1" s="601"/>
      <c r="I1" s="601"/>
      <c r="J1" s="601"/>
      <c r="K1" s="601"/>
      <c r="L1" s="601"/>
      <c r="M1" s="601"/>
      <c r="N1" s="601"/>
      <c r="O1" s="601"/>
      <c r="P1" s="601"/>
      <c r="Q1" s="601"/>
      <c r="R1" s="601"/>
      <c r="S1" s="601"/>
      <c r="T1" s="601"/>
      <c r="U1" s="483"/>
      <c r="V1" s="483"/>
      <c r="W1" s="483"/>
      <c r="X1" s="483"/>
      <c r="Y1" s="483"/>
      <c r="Z1" s="483"/>
      <c r="AA1" s="483"/>
      <c r="AB1" s="483"/>
      <c r="AC1" s="483"/>
      <c r="AD1" s="483"/>
      <c r="AE1" s="483"/>
      <c r="AF1" s="483"/>
      <c r="AG1" s="483"/>
      <c r="AH1" s="483"/>
      <c r="AI1" s="483"/>
    </row>
    <row r="2" spans="1:47" ht="18" customHeight="1" x14ac:dyDescent="0.3">
      <c r="A2" s="576"/>
      <c r="B2" s="577"/>
      <c r="C2" s="497"/>
      <c r="D2" s="601"/>
      <c r="E2" s="601"/>
      <c r="F2" s="601"/>
      <c r="G2" s="601"/>
      <c r="H2" s="601"/>
      <c r="I2" s="601"/>
      <c r="J2" s="601"/>
      <c r="K2" s="601"/>
      <c r="L2" s="601"/>
      <c r="M2" s="601"/>
      <c r="N2" s="601"/>
      <c r="O2" s="601"/>
      <c r="P2" s="601"/>
      <c r="Q2" s="601"/>
      <c r="R2" s="601"/>
      <c r="S2" s="601"/>
      <c r="T2" s="601"/>
      <c r="U2" s="483"/>
      <c r="V2" s="483"/>
      <c r="W2" s="483"/>
      <c r="X2" s="483"/>
      <c r="Y2" s="483"/>
      <c r="Z2" s="483"/>
      <c r="AA2" s="483"/>
      <c r="AB2" s="483"/>
      <c r="AC2" s="483"/>
      <c r="AD2" s="483"/>
      <c r="AE2" s="483"/>
      <c r="AF2" s="483"/>
      <c r="AG2" s="483"/>
      <c r="AH2" s="483"/>
      <c r="AI2" s="483"/>
    </row>
    <row r="3" spans="1:47" ht="23.25" customHeight="1" x14ac:dyDescent="0.3">
      <c r="A3" s="576"/>
      <c r="B3" s="577"/>
      <c r="C3" s="497"/>
      <c r="D3" s="601" t="s">
        <v>1471</v>
      </c>
      <c r="E3" s="601"/>
      <c r="F3" s="601"/>
      <c r="G3" s="601"/>
      <c r="H3" s="601"/>
      <c r="I3" s="601"/>
      <c r="J3" s="601"/>
      <c r="K3" s="601"/>
      <c r="L3" s="601"/>
      <c r="M3" s="601"/>
      <c r="N3" s="601"/>
      <c r="O3" s="601"/>
      <c r="P3" s="601"/>
      <c r="Q3" s="601"/>
      <c r="R3" s="601"/>
      <c r="S3" s="601"/>
      <c r="T3" s="601"/>
      <c r="U3" s="483"/>
      <c r="V3" s="483"/>
      <c r="W3" s="483"/>
      <c r="X3" s="483"/>
      <c r="Y3" s="483"/>
      <c r="Z3" s="483"/>
      <c r="AA3" s="483"/>
      <c r="AB3" s="483"/>
      <c r="AC3" s="483"/>
      <c r="AD3" s="483"/>
      <c r="AE3" s="483"/>
      <c r="AF3" s="483"/>
      <c r="AG3" s="483"/>
      <c r="AH3" s="483"/>
      <c r="AI3" s="483"/>
    </row>
    <row r="4" spans="1:47" ht="23.25" customHeight="1" x14ac:dyDescent="0.3">
      <c r="A4" s="579"/>
      <c r="B4" s="580"/>
      <c r="C4" s="498"/>
      <c r="D4" s="601"/>
      <c r="E4" s="601"/>
      <c r="F4" s="601"/>
      <c r="G4" s="601"/>
      <c r="H4" s="601"/>
      <c r="I4" s="601"/>
      <c r="J4" s="601"/>
      <c r="K4" s="601"/>
      <c r="L4" s="601"/>
      <c r="M4" s="601"/>
      <c r="N4" s="601"/>
      <c r="O4" s="601"/>
      <c r="P4" s="601"/>
      <c r="Q4" s="601"/>
      <c r="R4" s="601"/>
      <c r="S4" s="601"/>
      <c r="T4" s="601"/>
      <c r="U4" s="483"/>
      <c r="V4" s="483"/>
      <c r="W4" s="483"/>
      <c r="X4" s="483"/>
      <c r="Y4" s="483"/>
      <c r="Z4" s="483"/>
      <c r="AA4" s="483"/>
      <c r="AB4" s="483"/>
      <c r="AC4" s="483"/>
      <c r="AD4" s="483"/>
      <c r="AE4" s="483"/>
      <c r="AF4" s="483"/>
      <c r="AG4" s="483"/>
      <c r="AH4" s="483"/>
      <c r="AI4" s="483"/>
    </row>
    <row r="5" spans="1:47" ht="16.5" hidden="1" x14ac:dyDescent="0.3">
      <c r="A5" s="484"/>
      <c r="B5" s="485"/>
      <c r="C5" s="484"/>
      <c r="D5" s="483"/>
      <c r="E5" s="483"/>
      <c r="F5" s="483"/>
      <c r="G5" s="483"/>
      <c r="H5" s="483"/>
      <c r="I5" s="483"/>
      <c r="J5" s="483"/>
      <c r="K5" s="483"/>
      <c r="L5" s="483"/>
      <c r="M5" s="483"/>
      <c r="N5" s="483"/>
      <c r="O5" s="483"/>
      <c r="P5" s="483"/>
      <c r="Q5" s="483"/>
      <c r="R5" s="483"/>
      <c r="S5" s="483"/>
      <c r="T5" s="483"/>
      <c r="U5" s="483"/>
      <c r="V5" s="483"/>
      <c r="W5" s="483"/>
      <c r="X5" s="483"/>
      <c r="Y5" s="483"/>
      <c r="Z5" s="483"/>
      <c r="AA5" s="483"/>
      <c r="AB5" s="483"/>
      <c r="AC5" s="483"/>
      <c r="AD5" s="483"/>
      <c r="AE5" s="483"/>
      <c r="AF5" s="483"/>
      <c r="AG5" s="483"/>
      <c r="AH5" s="483"/>
      <c r="AI5" s="483"/>
    </row>
    <row r="6" spans="1:47" ht="15.75" customHeight="1" x14ac:dyDescent="0.3">
      <c r="A6" s="602"/>
      <c r="B6" s="602"/>
      <c r="C6" s="602"/>
      <c r="D6" s="602"/>
      <c r="E6" s="571" t="s">
        <v>627</v>
      </c>
      <c r="F6" s="571"/>
      <c r="G6" s="571"/>
      <c r="H6" s="571"/>
      <c r="I6" s="572" t="s">
        <v>628</v>
      </c>
      <c r="J6" s="572"/>
      <c r="K6" s="572"/>
      <c r="L6" s="572"/>
      <c r="M6" s="572" t="s">
        <v>629</v>
      </c>
      <c r="N6" s="572"/>
      <c r="O6" s="572"/>
      <c r="P6" s="572"/>
      <c r="Q6" s="572" t="s">
        <v>793</v>
      </c>
      <c r="R6" s="572"/>
      <c r="S6" s="572"/>
      <c r="T6" s="572"/>
      <c r="U6" s="483"/>
      <c r="V6" s="483"/>
      <c r="W6" s="483"/>
      <c r="X6" s="483"/>
      <c r="Y6" s="483"/>
      <c r="Z6" s="483"/>
      <c r="AA6" s="483"/>
      <c r="AB6" s="483"/>
      <c r="AC6" s="483"/>
      <c r="AD6" s="483"/>
      <c r="AE6" s="483"/>
      <c r="AF6" s="483"/>
      <c r="AG6" s="483"/>
      <c r="AH6" s="483"/>
      <c r="AI6" s="483"/>
    </row>
    <row r="7" spans="1:47" ht="27.75" customHeight="1" x14ac:dyDescent="0.3">
      <c r="A7" s="603" t="s">
        <v>17</v>
      </c>
      <c r="B7" s="604" t="s">
        <v>37</v>
      </c>
      <c r="C7" s="606" t="s">
        <v>168</v>
      </c>
      <c r="D7" s="605" t="s">
        <v>32</v>
      </c>
      <c r="E7" s="559" t="s">
        <v>59</v>
      </c>
      <c r="F7" s="559"/>
      <c r="G7" s="559"/>
      <c r="H7" s="486" t="s">
        <v>60</v>
      </c>
      <c r="I7" s="559" t="s">
        <v>59</v>
      </c>
      <c r="J7" s="559"/>
      <c r="K7" s="559"/>
      <c r="L7" s="486" t="s">
        <v>60</v>
      </c>
      <c r="M7" s="559" t="s">
        <v>59</v>
      </c>
      <c r="N7" s="559"/>
      <c r="O7" s="559"/>
      <c r="P7" s="486" t="s">
        <v>60</v>
      </c>
      <c r="Q7" s="559" t="s">
        <v>59</v>
      </c>
      <c r="R7" s="559"/>
      <c r="S7" s="559"/>
      <c r="T7" s="486" t="s">
        <v>60</v>
      </c>
      <c r="U7" s="483"/>
      <c r="V7" s="483"/>
      <c r="W7" s="483"/>
      <c r="X7" s="483"/>
      <c r="Y7" s="483"/>
      <c r="Z7" s="483"/>
      <c r="AA7" s="483"/>
      <c r="AB7" s="483"/>
      <c r="AC7" s="483"/>
      <c r="AD7" s="483"/>
      <c r="AE7" s="483"/>
      <c r="AF7" s="483"/>
      <c r="AG7" s="483"/>
      <c r="AH7" s="483"/>
      <c r="AI7" s="483"/>
    </row>
    <row r="8" spans="1:47" ht="56.25" customHeight="1" x14ac:dyDescent="0.25">
      <c r="A8" s="603"/>
      <c r="B8" s="604"/>
      <c r="C8" s="607"/>
      <c r="D8" s="605"/>
      <c r="E8" s="492" t="s">
        <v>33</v>
      </c>
      <c r="F8" s="492" t="s">
        <v>34</v>
      </c>
      <c r="G8" s="492" t="s">
        <v>35</v>
      </c>
      <c r="H8" s="487" t="s">
        <v>36</v>
      </c>
      <c r="I8" s="492" t="s">
        <v>33</v>
      </c>
      <c r="J8" s="492" t="s">
        <v>34</v>
      </c>
      <c r="K8" s="492" t="s">
        <v>35</v>
      </c>
      <c r="L8" s="487" t="s">
        <v>36</v>
      </c>
      <c r="M8" s="492" t="s">
        <v>33</v>
      </c>
      <c r="N8" s="492" t="s">
        <v>34</v>
      </c>
      <c r="O8" s="492" t="s">
        <v>35</v>
      </c>
      <c r="P8" s="487" t="s">
        <v>36</v>
      </c>
      <c r="Q8" s="492" t="s">
        <v>33</v>
      </c>
      <c r="R8" s="492" t="s">
        <v>34</v>
      </c>
      <c r="S8" s="492" t="s">
        <v>35</v>
      </c>
      <c r="T8" s="487" t="s">
        <v>36</v>
      </c>
      <c r="U8" s="488"/>
      <c r="V8" s="488"/>
      <c r="W8" s="488"/>
      <c r="X8" s="488"/>
      <c r="Y8" s="488"/>
      <c r="Z8" s="488"/>
      <c r="AA8" s="488"/>
      <c r="AB8" s="488"/>
      <c r="AC8" s="488"/>
      <c r="AD8" s="488"/>
      <c r="AE8" s="488"/>
      <c r="AF8" s="488"/>
      <c r="AG8" s="488"/>
      <c r="AH8" s="488"/>
      <c r="AI8" s="488"/>
    </row>
    <row r="9" spans="1:47" s="509" customFormat="1" ht="102" x14ac:dyDescent="0.25">
      <c r="A9" s="500">
        <v>1</v>
      </c>
      <c r="B9" s="524" t="s">
        <v>1349</v>
      </c>
      <c r="C9" s="523" t="s">
        <v>1350</v>
      </c>
      <c r="D9" s="534" t="s">
        <v>1351</v>
      </c>
      <c r="E9" s="533">
        <v>0</v>
      </c>
      <c r="F9" s="493"/>
      <c r="G9" s="493"/>
      <c r="H9" s="482"/>
      <c r="I9" s="533">
        <v>0</v>
      </c>
      <c r="J9" s="493"/>
      <c r="K9" s="493"/>
      <c r="L9" s="493"/>
      <c r="M9" s="533">
        <v>0</v>
      </c>
      <c r="N9" s="493"/>
      <c r="O9" s="493"/>
      <c r="P9" s="493"/>
      <c r="Q9" s="533">
        <v>1</v>
      </c>
      <c r="R9" s="493" t="s">
        <v>1579</v>
      </c>
      <c r="S9" s="493" t="s">
        <v>1580</v>
      </c>
      <c r="T9" s="493" t="s">
        <v>1579</v>
      </c>
      <c r="U9" s="508"/>
      <c r="V9" s="508"/>
      <c r="W9" s="508"/>
      <c r="X9" s="508"/>
      <c r="Y9" s="508"/>
      <c r="Z9" s="508"/>
      <c r="AA9" s="508"/>
      <c r="AB9" s="508"/>
      <c r="AC9" s="508"/>
      <c r="AD9" s="508"/>
      <c r="AE9" s="508"/>
      <c r="AF9" s="508"/>
      <c r="AG9" s="508"/>
      <c r="AH9" s="508"/>
      <c r="AI9" s="508"/>
    </row>
    <row r="10" spans="1:47" s="509" customFormat="1" ht="189" x14ac:dyDescent="0.25">
      <c r="A10" s="500">
        <v>2</v>
      </c>
      <c r="B10" s="524" t="s">
        <v>1352</v>
      </c>
      <c r="C10" s="523" t="s">
        <v>1350</v>
      </c>
      <c r="D10" s="524" t="s">
        <v>1353</v>
      </c>
      <c r="E10" s="533">
        <v>0</v>
      </c>
      <c r="F10" s="493"/>
      <c r="G10" s="493"/>
      <c r="H10" s="482"/>
      <c r="I10" s="533">
        <v>0</v>
      </c>
      <c r="J10" s="493"/>
      <c r="K10" s="493"/>
      <c r="L10" s="482"/>
      <c r="M10" s="533">
        <v>0</v>
      </c>
      <c r="N10" s="493"/>
      <c r="O10" s="493"/>
      <c r="P10" s="493"/>
      <c r="Q10" s="533">
        <v>1</v>
      </c>
      <c r="R10" s="493" t="s">
        <v>1581</v>
      </c>
      <c r="S10" s="493" t="s">
        <v>1582</v>
      </c>
      <c r="T10" s="493" t="s">
        <v>1581</v>
      </c>
      <c r="U10" s="508"/>
      <c r="V10" s="508"/>
      <c r="W10" s="508"/>
      <c r="X10" s="508"/>
      <c r="Y10" s="508"/>
      <c r="Z10" s="508"/>
      <c r="AA10" s="508"/>
      <c r="AB10" s="508"/>
      <c r="AC10" s="508"/>
      <c r="AD10" s="508"/>
      <c r="AE10" s="508"/>
      <c r="AF10" s="508"/>
      <c r="AG10" s="508"/>
      <c r="AH10" s="508"/>
      <c r="AI10" s="508"/>
    </row>
    <row r="11" spans="1:47" s="509" customFormat="1" ht="189" x14ac:dyDescent="0.25">
      <c r="A11" s="500">
        <v>3</v>
      </c>
      <c r="B11" s="524" t="s">
        <v>1354</v>
      </c>
      <c r="C11" s="523" t="s">
        <v>1350</v>
      </c>
      <c r="D11" s="524" t="s">
        <v>1353</v>
      </c>
      <c r="E11" s="533">
        <v>0</v>
      </c>
      <c r="F11" s="512"/>
      <c r="G11" s="512"/>
      <c r="H11" s="490"/>
      <c r="I11" s="533">
        <v>0</v>
      </c>
      <c r="J11" s="512"/>
      <c r="K11" s="512"/>
      <c r="L11" s="530"/>
      <c r="M11" s="533">
        <v>0</v>
      </c>
      <c r="N11" s="512"/>
      <c r="O11" s="512"/>
      <c r="P11" s="512"/>
      <c r="Q11" s="533">
        <v>1</v>
      </c>
      <c r="R11" s="512" t="s">
        <v>1583</v>
      </c>
      <c r="S11" s="512" t="s">
        <v>1584</v>
      </c>
      <c r="T11" s="512" t="s">
        <v>1583</v>
      </c>
      <c r="U11" s="508"/>
      <c r="V11" s="508"/>
      <c r="W11" s="508"/>
      <c r="X11" s="508"/>
      <c r="Y11" s="508"/>
      <c r="Z11" s="508"/>
      <c r="AA11" s="508"/>
      <c r="AB11" s="508"/>
      <c r="AC11" s="508"/>
      <c r="AD11" s="508"/>
      <c r="AE11" s="508"/>
      <c r="AF11" s="508"/>
      <c r="AG11" s="508"/>
      <c r="AH11" s="508"/>
      <c r="AI11" s="508"/>
    </row>
    <row r="12" spans="1:47" s="509" customFormat="1" ht="306" x14ac:dyDescent="0.25">
      <c r="A12" s="500">
        <v>4</v>
      </c>
      <c r="B12" s="524" t="s">
        <v>1355</v>
      </c>
      <c r="C12" s="523" t="s">
        <v>1350</v>
      </c>
      <c r="D12" s="524" t="s">
        <v>1353</v>
      </c>
      <c r="E12" s="533">
        <v>0</v>
      </c>
      <c r="F12" s="514"/>
      <c r="G12" s="514"/>
      <c r="H12" s="514"/>
      <c r="I12" s="533">
        <v>0</v>
      </c>
      <c r="J12" s="514"/>
      <c r="K12" s="514"/>
      <c r="L12" s="514"/>
      <c r="M12" s="533">
        <v>0</v>
      </c>
      <c r="N12" s="513"/>
      <c r="O12" s="513"/>
      <c r="P12" s="513"/>
      <c r="Q12" s="533">
        <v>1</v>
      </c>
      <c r="R12" s="514" t="s">
        <v>1585</v>
      </c>
      <c r="S12" s="514" t="s">
        <v>1586</v>
      </c>
      <c r="T12" s="514" t="s">
        <v>1585</v>
      </c>
      <c r="U12" s="501"/>
      <c r="V12" s="501"/>
      <c r="W12" s="501"/>
      <c r="X12" s="501"/>
      <c r="Y12" s="501"/>
      <c r="Z12" s="501"/>
      <c r="AA12" s="501"/>
      <c r="AB12" s="501"/>
      <c r="AC12" s="501"/>
      <c r="AD12" s="501"/>
      <c r="AE12" s="501"/>
      <c r="AF12" s="501"/>
      <c r="AG12" s="501"/>
      <c r="AH12" s="501"/>
      <c r="AI12" s="501"/>
    </row>
    <row r="13" spans="1:47" s="509" customFormat="1" ht="189" x14ac:dyDescent="0.25">
      <c r="A13" s="500">
        <v>5</v>
      </c>
      <c r="B13" s="524" t="s">
        <v>1356</v>
      </c>
      <c r="C13" s="523" t="s">
        <v>1350</v>
      </c>
      <c r="D13" s="524" t="s">
        <v>1353</v>
      </c>
      <c r="E13" s="533">
        <v>0</v>
      </c>
      <c r="F13" s="513"/>
      <c r="G13" s="513"/>
      <c r="H13" s="513"/>
      <c r="I13" s="533">
        <v>0</v>
      </c>
      <c r="J13" s="531"/>
      <c r="K13" s="514"/>
      <c r="L13" s="531"/>
      <c r="M13" s="533">
        <v>0</v>
      </c>
      <c r="N13" s="513"/>
      <c r="O13" s="513"/>
      <c r="P13" s="513"/>
      <c r="Q13" s="533">
        <v>1</v>
      </c>
      <c r="R13" s="512" t="s">
        <v>1587</v>
      </c>
      <c r="S13" s="514" t="s">
        <v>1588</v>
      </c>
      <c r="T13" s="512" t="s">
        <v>1587</v>
      </c>
      <c r="U13" s="501"/>
      <c r="V13" s="501"/>
      <c r="W13" s="501"/>
      <c r="X13" s="501"/>
      <c r="Y13" s="501"/>
      <c r="Z13" s="501"/>
      <c r="AA13" s="501"/>
      <c r="AB13" s="501"/>
      <c r="AC13" s="501"/>
      <c r="AD13" s="501"/>
      <c r="AE13" s="501"/>
      <c r="AF13" s="501"/>
      <c r="AG13" s="501"/>
      <c r="AH13" s="501"/>
      <c r="AI13" s="501"/>
    </row>
    <row r="14" spans="1:47" s="509" customFormat="1" ht="77.25" customHeight="1" x14ac:dyDescent="0.25">
      <c r="A14" s="500">
        <v>6</v>
      </c>
      <c r="B14" s="524" t="s">
        <v>1357</v>
      </c>
      <c r="C14" s="523" t="s">
        <v>1350</v>
      </c>
      <c r="D14" s="524" t="s">
        <v>1353</v>
      </c>
      <c r="E14" s="533">
        <v>0</v>
      </c>
      <c r="F14" s="514"/>
      <c r="G14" s="513"/>
      <c r="H14" s="514"/>
      <c r="I14" s="533">
        <v>0</v>
      </c>
      <c r="J14" s="514"/>
      <c r="K14" s="513"/>
      <c r="L14" s="514"/>
      <c r="M14" s="533"/>
      <c r="N14" s="513"/>
      <c r="O14" s="513"/>
      <c r="P14" s="513"/>
      <c r="Q14" s="533">
        <v>1</v>
      </c>
      <c r="R14" s="512" t="s">
        <v>1589</v>
      </c>
      <c r="S14" s="514" t="s">
        <v>1588</v>
      </c>
      <c r="T14" s="512" t="s">
        <v>1589</v>
      </c>
      <c r="U14" s="501"/>
      <c r="V14" s="501"/>
      <c r="W14" s="501"/>
      <c r="X14" s="501"/>
      <c r="Y14" s="501"/>
      <c r="Z14" s="501"/>
      <c r="AA14" s="501"/>
      <c r="AB14" s="501"/>
      <c r="AC14" s="501"/>
      <c r="AD14" s="501"/>
      <c r="AE14" s="501"/>
      <c r="AF14" s="501"/>
      <c r="AG14" s="501"/>
      <c r="AH14" s="501"/>
      <c r="AI14" s="501"/>
    </row>
    <row r="15" spans="1:47" s="509" customFormat="1" ht="189" x14ac:dyDescent="0.25">
      <c r="A15" s="500">
        <v>7</v>
      </c>
      <c r="B15" s="524" t="s">
        <v>1358</v>
      </c>
      <c r="C15" s="523" t="s">
        <v>1590</v>
      </c>
      <c r="D15" s="524" t="s">
        <v>1353</v>
      </c>
      <c r="E15" s="533">
        <v>0</v>
      </c>
      <c r="F15" s="513"/>
      <c r="G15" s="513"/>
      <c r="H15" s="513"/>
      <c r="I15" s="533">
        <v>0</v>
      </c>
      <c r="J15" s="514"/>
      <c r="K15" s="514"/>
      <c r="L15" s="514"/>
      <c r="M15" s="533">
        <v>0</v>
      </c>
      <c r="N15" s="514"/>
      <c r="O15" s="514"/>
      <c r="P15" s="514"/>
      <c r="Q15" s="533">
        <v>0</v>
      </c>
      <c r="R15" s="514" t="s">
        <v>1591</v>
      </c>
      <c r="S15" s="513"/>
      <c r="T15" s="514" t="s">
        <v>1591</v>
      </c>
      <c r="U15" s="501"/>
      <c r="V15" s="501"/>
      <c r="W15" s="501"/>
      <c r="X15" s="501"/>
      <c r="Y15" s="501"/>
      <c r="Z15" s="501"/>
      <c r="AA15" s="501"/>
      <c r="AB15" s="501"/>
      <c r="AC15" s="501"/>
      <c r="AD15" s="501"/>
      <c r="AE15" s="501"/>
      <c r="AF15" s="501"/>
      <c r="AG15" s="501"/>
      <c r="AH15" s="501"/>
      <c r="AI15" s="501"/>
    </row>
    <row r="16" spans="1:47" s="501" customFormat="1" ht="231" x14ac:dyDescent="0.25">
      <c r="A16" s="500">
        <v>8</v>
      </c>
      <c r="B16" s="524" t="s">
        <v>1359</v>
      </c>
      <c r="C16" s="523" t="s">
        <v>1350</v>
      </c>
      <c r="D16" s="524" t="s">
        <v>1353</v>
      </c>
      <c r="E16" s="533">
        <v>0</v>
      </c>
      <c r="F16" s="524"/>
      <c r="G16" s="514"/>
      <c r="H16" s="524"/>
      <c r="I16" s="533">
        <v>0</v>
      </c>
      <c r="J16" s="514"/>
      <c r="K16" s="514"/>
      <c r="L16" s="514"/>
      <c r="M16" s="533">
        <v>0</v>
      </c>
      <c r="N16" s="514"/>
      <c r="O16" s="514"/>
      <c r="P16" s="514"/>
      <c r="Q16" s="533">
        <v>1</v>
      </c>
      <c r="R16" s="539" t="s">
        <v>1592</v>
      </c>
      <c r="S16" s="514" t="s">
        <v>1588</v>
      </c>
      <c r="T16" s="539" t="s">
        <v>1592</v>
      </c>
      <c r="AJ16" s="509"/>
      <c r="AK16" s="509"/>
      <c r="AL16" s="509"/>
      <c r="AM16" s="509"/>
      <c r="AN16" s="509"/>
      <c r="AO16" s="509"/>
      <c r="AP16" s="509"/>
      <c r="AQ16" s="509"/>
      <c r="AR16" s="509"/>
      <c r="AS16" s="509"/>
      <c r="AT16" s="509"/>
      <c r="AU16" s="509"/>
    </row>
    <row r="17" spans="1:47" s="501" customFormat="1" ht="85.5" customHeight="1" x14ac:dyDescent="0.25">
      <c r="A17" s="500">
        <v>9</v>
      </c>
      <c r="B17" s="524" t="s">
        <v>1360</v>
      </c>
      <c r="C17" s="523" t="s">
        <v>1350</v>
      </c>
      <c r="D17" s="524" t="s">
        <v>1353</v>
      </c>
      <c r="E17" s="533">
        <v>0</v>
      </c>
      <c r="F17" s="513"/>
      <c r="G17" s="513"/>
      <c r="H17" s="513"/>
      <c r="I17" s="533">
        <v>0</v>
      </c>
      <c r="J17" s="513"/>
      <c r="K17" s="513"/>
      <c r="L17" s="513"/>
      <c r="M17" s="533"/>
      <c r="N17" s="513"/>
      <c r="O17" s="513"/>
      <c r="P17" s="513"/>
      <c r="Q17" s="533">
        <v>1</v>
      </c>
      <c r="R17" s="540" t="s">
        <v>1593</v>
      </c>
      <c r="S17" s="514" t="s">
        <v>1588</v>
      </c>
      <c r="T17" s="540" t="s">
        <v>1593</v>
      </c>
      <c r="AJ17" s="509"/>
      <c r="AK17" s="509"/>
      <c r="AL17" s="509"/>
      <c r="AM17" s="509"/>
      <c r="AN17" s="509"/>
      <c r="AO17" s="509"/>
      <c r="AP17" s="509"/>
      <c r="AQ17" s="509"/>
      <c r="AR17" s="509"/>
      <c r="AS17" s="509"/>
      <c r="AT17" s="509"/>
      <c r="AU17" s="509"/>
    </row>
    <row r="18" spans="1:47" s="501" customFormat="1" ht="141.75" x14ac:dyDescent="0.25">
      <c r="A18" s="500">
        <v>10</v>
      </c>
      <c r="B18" s="524" t="s">
        <v>1361</v>
      </c>
      <c r="C18" s="523" t="s">
        <v>1590</v>
      </c>
      <c r="D18" s="524" t="s">
        <v>1362</v>
      </c>
      <c r="E18" s="533">
        <v>0</v>
      </c>
      <c r="F18" s="513"/>
      <c r="G18" s="513"/>
      <c r="H18" s="513"/>
      <c r="I18" s="533">
        <v>0</v>
      </c>
      <c r="J18" s="528"/>
      <c r="K18" s="528"/>
      <c r="L18" s="514"/>
      <c r="M18" s="533">
        <v>0</v>
      </c>
      <c r="N18" s="513"/>
      <c r="O18" s="513"/>
      <c r="P18" s="513"/>
      <c r="Q18" s="533">
        <v>0</v>
      </c>
      <c r="R18" s="514" t="s">
        <v>1591</v>
      </c>
      <c r="S18" s="513"/>
      <c r="T18" s="514" t="s">
        <v>1591</v>
      </c>
      <c r="AJ18" s="509"/>
      <c r="AK18" s="509"/>
      <c r="AL18" s="509"/>
      <c r="AM18" s="509"/>
      <c r="AN18" s="509"/>
      <c r="AO18" s="509"/>
      <c r="AP18" s="509"/>
      <c r="AQ18" s="509"/>
      <c r="AR18" s="509"/>
      <c r="AS18" s="509"/>
      <c r="AT18" s="509"/>
      <c r="AU18" s="509"/>
    </row>
    <row r="19" spans="1:47" s="501" customFormat="1" ht="141.75" x14ac:dyDescent="0.25">
      <c r="A19" s="500">
        <v>11</v>
      </c>
      <c r="B19" s="524" t="s">
        <v>1363</v>
      </c>
      <c r="C19" s="523" t="s">
        <v>1594</v>
      </c>
      <c r="D19" s="524" t="s">
        <v>1362</v>
      </c>
      <c r="E19" s="533">
        <v>0</v>
      </c>
      <c r="F19" s="524"/>
      <c r="G19" s="513"/>
      <c r="H19" s="524"/>
      <c r="I19" s="533">
        <v>0</v>
      </c>
      <c r="J19" s="514"/>
      <c r="K19" s="514"/>
      <c r="L19" s="531"/>
      <c r="M19" s="533">
        <v>0</v>
      </c>
      <c r="N19" s="514"/>
      <c r="O19" s="514"/>
      <c r="P19" s="514"/>
      <c r="Q19" s="533">
        <v>0</v>
      </c>
      <c r="R19" s="514" t="s">
        <v>1591</v>
      </c>
      <c r="S19" s="513"/>
      <c r="T19" s="514" t="s">
        <v>1591</v>
      </c>
      <c r="AJ19" s="509"/>
      <c r="AK19" s="509"/>
      <c r="AL19" s="509"/>
      <c r="AM19" s="509"/>
      <c r="AN19" s="509"/>
      <c r="AO19" s="509"/>
      <c r="AP19" s="509"/>
      <c r="AQ19" s="509"/>
      <c r="AR19" s="509"/>
      <c r="AS19" s="509"/>
      <c r="AT19" s="509"/>
      <c r="AU19" s="509"/>
    </row>
    <row r="20" spans="1:47" s="501" customFormat="1" ht="165.75" x14ac:dyDescent="0.25">
      <c r="A20" s="500">
        <v>12</v>
      </c>
      <c r="B20" s="524" t="s">
        <v>1364</v>
      </c>
      <c r="C20" s="523" t="s">
        <v>1350</v>
      </c>
      <c r="D20" s="524" t="s">
        <v>1362</v>
      </c>
      <c r="E20" s="533">
        <v>0</v>
      </c>
      <c r="F20" s="513"/>
      <c r="G20" s="513"/>
      <c r="H20" s="513"/>
      <c r="I20" s="533">
        <v>0</v>
      </c>
      <c r="J20" s="513"/>
      <c r="K20" s="513"/>
      <c r="L20" s="513"/>
      <c r="M20" s="533">
        <v>0</v>
      </c>
      <c r="N20" s="514"/>
      <c r="O20" s="513"/>
      <c r="P20" s="514"/>
      <c r="Q20" s="533">
        <v>1</v>
      </c>
      <c r="R20" s="514" t="s">
        <v>1595</v>
      </c>
      <c r="S20" s="514" t="s">
        <v>1580</v>
      </c>
      <c r="T20" s="514" t="s">
        <v>1595</v>
      </c>
      <c r="AJ20" s="509"/>
      <c r="AK20" s="509"/>
      <c r="AL20" s="509"/>
      <c r="AM20" s="509"/>
      <c r="AN20" s="509"/>
      <c r="AO20" s="509"/>
      <c r="AP20" s="509"/>
      <c r="AQ20" s="509"/>
      <c r="AR20" s="509"/>
      <c r="AS20" s="509"/>
      <c r="AT20" s="509"/>
      <c r="AU20" s="509"/>
    </row>
    <row r="21" spans="1:47" s="501" customFormat="1" ht="178.5" x14ac:dyDescent="0.25">
      <c r="A21" s="500">
        <v>15</v>
      </c>
      <c r="B21" s="524" t="s">
        <v>1365</v>
      </c>
      <c r="C21" s="523" t="s">
        <v>1350</v>
      </c>
      <c r="D21" s="524" t="s">
        <v>1366</v>
      </c>
      <c r="E21" s="533">
        <v>0</v>
      </c>
      <c r="F21" s="513"/>
      <c r="G21" s="513"/>
      <c r="H21" s="513"/>
      <c r="I21" s="533">
        <v>0</v>
      </c>
      <c r="J21" s="513"/>
      <c r="K21" s="513"/>
      <c r="L21" s="513"/>
      <c r="M21" s="533">
        <v>0</v>
      </c>
      <c r="N21" s="513"/>
      <c r="O21" s="513"/>
      <c r="P21" s="513"/>
      <c r="Q21" s="533">
        <v>1</v>
      </c>
      <c r="R21" s="514" t="s">
        <v>1596</v>
      </c>
      <c r="S21" s="514" t="s">
        <v>1597</v>
      </c>
      <c r="T21" s="514" t="s">
        <v>1596</v>
      </c>
      <c r="AJ21" s="509"/>
      <c r="AK21" s="509"/>
      <c r="AL21" s="509"/>
      <c r="AM21" s="509"/>
      <c r="AN21" s="509"/>
      <c r="AO21" s="509"/>
      <c r="AP21" s="509"/>
      <c r="AQ21" s="509"/>
      <c r="AR21" s="509"/>
      <c r="AS21" s="509"/>
      <c r="AT21" s="509"/>
      <c r="AU21" s="509"/>
    </row>
    <row r="22" spans="1:47" s="501" customFormat="1" ht="74.25" customHeight="1" x14ac:dyDescent="0.25">
      <c r="A22" s="500">
        <v>16</v>
      </c>
      <c r="B22" s="524" t="s">
        <v>1367</v>
      </c>
      <c r="C22" s="523" t="s">
        <v>1350</v>
      </c>
      <c r="D22" s="524" t="s">
        <v>1366</v>
      </c>
      <c r="E22" s="533">
        <v>0</v>
      </c>
      <c r="F22" s="514"/>
      <c r="G22" s="514"/>
      <c r="H22" s="514"/>
      <c r="I22" s="533">
        <v>0</v>
      </c>
      <c r="J22" s="514"/>
      <c r="K22" s="514"/>
      <c r="L22" s="514"/>
      <c r="M22" s="533">
        <v>0</v>
      </c>
      <c r="N22" s="513"/>
      <c r="O22" s="513"/>
      <c r="P22" s="513"/>
      <c r="Q22" s="533">
        <v>1</v>
      </c>
      <c r="R22" s="514" t="s">
        <v>1598</v>
      </c>
      <c r="S22" s="514" t="s">
        <v>1598</v>
      </c>
      <c r="T22" s="514" t="s">
        <v>1598</v>
      </c>
      <c r="AJ22" s="509"/>
      <c r="AK22" s="509"/>
      <c r="AL22" s="509"/>
      <c r="AM22" s="509"/>
      <c r="AN22" s="509"/>
      <c r="AO22" s="509"/>
      <c r="AP22" s="509"/>
      <c r="AQ22" s="509"/>
      <c r="AR22" s="509"/>
      <c r="AS22" s="509"/>
      <c r="AT22" s="509"/>
      <c r="AU22" s="509"/>
    </row>
    <row r="23" spans="1:47" s="501" customFormat="1" ht="75.75" customHeight="1" x14ac:dyDescent="0.25">
      <c r="A23" s="500">
        <v>17</v>
      </c>
      <c r="B23" s="524" t="s">
        <v>1368</v>
      </c>
      <c r="C23" s="523" t="s">
        <v>1350</v>
      </c>
      <c r="D23" s="524" t="s">
        <v>1366</v>
      </c>
      <c r="E23" s="533">
        <v>0</v>
      </c>
      <c r="F23" s="513"/>
      <c r="G23" s="513"/>
      <c r="H23" s="513"/>
      <c r="I23" s="533">
        <v>0</v>
      </c>
      <c r="J23" s="513"/>
      <c r="K23" s="513"/>
      <c r="L23" s="513"/>
      <c r="M23" s="533">
        <v>0</v>
      </c>
      <c r="N23" s="514"/>
      <c r="O23" s="513"/>
      <c r="P23" s="514"/>
      <c r="Q23" s="533">
        <v>1</v>
      </c>
      <c r="R23" s="514" t="s">
        <v>1599</v>
      </c>
      <c r="S23" s="514" t="s">
        <v>1600</v>
      </c>
      <c r="T23" s="514" t="s">
        <v>1599</v>
      </c>
      <c r="AJ23" s="509"/>
      <c r="AK23" s="509"/>
      <c r="AL23" s="509"/>
      <c r="AM23" s="509"/>
      <c r="AN23" s="509"/>
      <c r="AO23" s="509"/>
      <c r="AP23" s="509"/>
      <c r="AQ23" s="509"/>
      <c r="AR23" s="509"/>
      <c r="AS23" s="509"/>
      <c r="AT23" s="509"/>
      <c r="AU23" s="509"/>
    </row>
    <row r="24" spans="1:47" s="501" customFormat="1" ht="115.5" customHeight="1" x14ac:dyDescent="0.25">
      <c r="A24" s="500">
        <v>19</v>
      </c>
      <c r="B24" s="524" t="s">
        <v>1369</v>
      </c>
      <c r="C24" s="523" t="s">
        <v>1350</v>
      </c>
      <c r="D24" s="524" t="s">
        <v>1366</v>
      </c>
      <c r="E24" s="533">
        <v>0</v>
      </c>
      <c r="F24" s="513"/>
      <c r="G24" s="513"/>
      <c r="H24" s="513"/>
      <c r="I24" s="533">
        <v>0</v>
      </c>
      <c r="J24" s="514"/>
      <c r="K24" s="512"/>
      <c r="L24" s="514"/>
      <c r="M24" s="533">
        <v>0</v>
      </c>
      <c r="N24" s="512"/>
      <c r="O24" s="512"/>
      <c r="P24" s="512"/>
      <c r="Q24" s="533">
        <v>1</v>
      </c>
      <c r="R24" s="514" t="s">
        <v>1601</v>
      </c>
      <c r="S24" s="514" t="s">
        <v>1602</v>
      </c>
      <c r="T24" s="514" t="s">
        <v>1601</v>
      </c>
      <c r="AJ24" s="509"/>
      <c r="AK24" s="509"/>
      <c r="AL24" s="509"/>
      <c r="AM24" s="509"/>
      <c r="AN24" s="509"/>
      <c r="AO24" s="509"/>
      <c r="AP24" s="509"/>
      <c r="AQ24" s="509"/>
      <c r="AR24" s="509"/>
      <c r="AS24" s="509"/>
      <c r="AT24" s="509"/>
      <c r="AU24" s="509"/>
    </row>
    <row r="25" spans="1:47" s="501" customFormat="1" ht="170.25" customHeight="1" x14ac:dyDescent="0.25">
      <c r="A25" s="500">
        <v>20</v>
      </c>
      <c r="B25" s="524" t="s">
        <v>1370</v>
      </c>
      <c r="C25" s="523" t="s">
        <v>1350</v>
      </c>
      <c r="D25" s="524" t="s">
        <v>1366</v>
      </c>
      <c r="E25" s="533">
        <v>0</v>
      </c>
      <c r="F25" s="513"/>
      <c r="G25" s="513"/>
      <c r="H25" s="513"/>
      <c r="I25" s="533">
        <v>0</v>
      </c>
      <c r="J25" s="514"/>
      <c r="K25" s="512"/>
      <c r="L25" s="514"/>
      <c r="M25" s="533">
        <v>0</v>
      </c>
      <c r="N25" s="512"/>
      <c r="O25" s="512"/>
      <c r="P25" s="512"/>
      <c r="Q25" s="533">
        <v>1</v>
      </c>
      <c r="R25" s="514" t="s">
        <v>1603</v>
      </c>
      <c r="S25" s="514" t="s">
        <v>1604</v>
      </c>
      <c r="T25" s="514" t="s">
        <v>1603</v>
      </c>
      <c r="AJ25" s="509"/>
      <c r="AK25" s="509"/>
      <c r="AL25" s="509"/>
      <c r="AM25" s="509"/>
      <c r="AN25" s="509"/>
      <c r="AO25" s="509"/>
      <c r="AP25" s="509"/>
      <c r="AQ25" s="509"/>
      <c r="AR25" s="509"/>
      <c r="AS25" s="509"/>
      <c r="AT25" s="509"/>
      <c r="AU25" s="509"/>
    </row>
    <row r="26" spans="1:47" s="501" customFormat="1" ht="293.25" x14ac:dyDescent="0.25">
      <c r="A26" s="500">
        <v>21</v>
      </c>
      <c r="B26" s="524" t="s">
        <v>1371</v>
      </c>
      <c r="C26" s="523" t="s">
        <v>1350</v>
      </c>
      <c r="D26" s="524" t="s">
        <v>1366</v>
      </c>
      <c r="E26" s="533">
        <v>0</v>
      </c>
      <c r="F26" s="513"/>
      <c r="G26" s="513"/>
      <c r="H26" s="513"/>
      <c r="I26" s="533">
        <v>0</v>
      </c>
      <c r="J26" s="514"/>
      <c r="K26" s="512"/>
      <c r="L26" s="514"/>
      <c r="M26" s="533">
        <v>0</v>
      </c>
      <c r="N26" s="512"/>
      <c r="O26" s="512"/>
      <c r="P26" s="512"/>
      <c r="Q26" s="533">
        <v>1</v>
      </c>
      <c r="R26" s="514" t="s">
        <v>1605</v>
      </c>
      <c r="S26" s="514" t="s">
        <v>1606</v>
      </c>
      <c r="T26" s="514" t="s">
        <v>1605</v>
      </c>
      <c r="AJ26" s="509"/>
      <c r="AK26" s="509"/>
      <c r="AL26" s="509"/>
      <c r="AM26" s="509"/>
      <c r="AN26" s="509"/>
      <c r="AO26" s="509"/>
      <c r="AP26" s="509"/>
      <c r="AQ26" s="509"/>
      <c r="AR26" s="509"/>
      <c r="AS26" s="509"/>
      <c r="AT26" s="509"/>
      <c r="AU26" s="509"/>
    </row>
    <row r="27" spans="1:47" s="501" customFormat="1" ht="115.5" customHeight="1" x14ac:dyDescent="0.25">
      <c r="A27" s="500">
        <v>22</v>
      </c>
      <c r="B27" s="524" t="s">
        <v>1372</v>
      </c>
      <c r="C27" s="523" t="s">
        <v>1350</v>
      </c>
      <c r="D27" s="524" t="s">
        <v>1366</v>
      </c>
      <c r="E27" s="533">
        <v>0</v>
      </c>
      <c r="F27" s="513"/>
      <c r="G27" s="513"/>
      <c r="H27" s="513"/>
      <c r="I27" s="533">
        <v>0</v>
      </c>
      <c r="J27" s="514"/>
      <c r="K27" s="512"/>
      <c r="L27" s="514"/>
      <c r="M27" s="533">
        <v>0</v>
      </c>
      <c r="N27" s="512"/>
      <c r="O27" s="512"/>
      <c r="P27" s="512"/>
      <c r="Q27" s="533">
        <v>1</v>
      </c>
      <c r="R27" s="514" t="s">
        <v>1607</v>
      </c>
      <c r="S27" s="514" t="s">
        <v>1608</v>
      </c>
      <c r="T27" s="514" t="s">
        <v>1607</v>
      </c>
      <c r="AJ27" s="509"/>
      <c r="AK27" s="509"/>
      <c r="AL27" s="509"/>
      <c r="AM27" s="509"/>
      <c r="AN27" s="509"/>
      <c r="AO27" s="509"/>
      <c r="AP27" s="509"/>
      <c r="AQ27" s="509"/>
      <c r="AR27" s="509"/>
      <c r="AS27" s="509"/>
      <c r="AT27" s="509"/>
      <c r="AU27" s="509"/>
    </row>
    <row r="28" spans="1:47" s="501" customFormat="1" ht="115.5" customHeight="1" x14ac:dyDescent="0.25">
      <c r="A28" s="500">
        <v>23</v>
      </c>
      <c r="B28" s="524" t="s">
        <v>1373</v>
      </c>
      <c r="C28" s="523" t="s">
        <v>1350</v>
      </c>
      <c r="D28" s="524" t="s">
        <v>1366</v>
      </c>
      <c r="E28" s="533">
        <v>0</v>
      </c>
      <c r="F28" s="513"/>
      <c r="G28" s="513"/>
      <c r="H28" s="513"/>
      <c r="I28" s="533">
        <v>0</v>
      </c>
      <c r="J28" s="514"/>
      <c r="K28" s="512"/>
      <c r="L28" s="514"/>
      <c r="M28" s="533">
        <v>0</v>
      </c>
      <c r="N28" s="512"/>
      <c r="O28" s="512"/>
      <c r="P28" s="512"/>
      <c r="Q28" s="533">
        <v>1</v>
      </c>
      <c r="R28" s="514" t="s">
        <v>1609</v>
      </c>
      <c r="S28" s="513"/>
      <c r="T28" s="514" t="s">
        <v>1609</v>
      </c>
      <c r="AJ28" s="509"/>
      <c r="AK28" s="509"/>
      <c r="AL28" s="509"/>
      <c r="AM28" s="509"/>
      <c r="AN28" s="509"/>
      <c r="AO28" s="509"/>
      <c r="AP28" s="509"/>
      <c r="AQ28" s="509"/>
      <c r="AR28" s="509"/>
      <c r="AS28" s="509"/>
      <c r="AT28" s="509"/>
      <c r="AU28" s="509"/>
    </row>
    <row r="29" spans="1:47" s="501" customFormat="1" ht="115.5" customHeight="1" x14ac:dyDescent="0.25">
      <c r="A29" s="500">
        <v>24</v>
      </c>
      <c r="B29" s="524" t="s">
        <v>1374</v>
      </c>
      <c r="C29" s="523" t="s">
        <v>1350</v>
      </c>
      <c r="D29" s="524" t="s">
        <v>1366</v>
      </c>
      <c r="E29" s="533">
        <v>0</v>
      </c>
      <c r="F29" s="513"/>
      <c r="G29" s="513"/>
      <c r="H29" s="513"/>
      <c r="I29" s="533">
        <v>0</v>
      </c>
      <c r="J29" s="514"/>
      <c r="K29" s="512"/>
      <c r="L29" s="514"/>
      <c r="M29" s="533">
        <v>0</v>
      </c>
      <c r="N29" s="512"/>
      <c r="O29" s="512"/>
      <c r="P29" s="512"/>
      <c r="Q29" s="533">
        <v>1</v>
      </c>
      <c r="R29" s="514" t="s">
        <v>1610</v>
      </c>
      <c r="S29" s="514" t="s">
        <v>1611</v>
      </c>
      <c r="T29" s="514" t="s">
        <v>1610</v>
      </c>
      <c r="AJ29" s="509"/>
      <c r="AK29" s="509"/>
      <c r="AL29" s="509"/>
      <c r="AM29" s="509"/>
      <c r="AN29" s="509"/>
      <c r="AO29" s="509"/>
      <c r="AP29" s="509"/>
      <c r="AQ29" s="509"/>
      <c r="AR29" s="509"/>
      <c r="AS29" s="509"/>
      <c r="AT29" s="509"/>
      <c r="AU29" s="509"/>
    </row>
    <row r="30" spans="1:47" s="501" customFormat="1" ht="115.5" customHeight="1" x14ac:dyDescent="0.25">
      <c r="A30" s="500">
        <v>25</v>
      </c>
      <c r="B30" s="524" t="s">
        <v>1375</v>
      </c>
      <c r="C30" s="523" t="s">
        <v>1350</v>
      </c>
      <c r="D30" s="524" t="s">
        <v>1366</v>
      </c>
      <c r="E30" s="533">
        <v>0</v>
      </c>
      <c r="F30" s="513"/>
      <c r="G30" s="513"/>
      <c r="H30" s="513"/>
      <c r="I30" s="533">
        <v>0</v>
      </c>
      <c r="J30" s="514"/>
      <c r="K30" s="512"/>
      <c r="L30" s="514"/>
      <c r="M30" s="533">
        <v>0</v>
      </c>
      <c r="N30" s="512"/>
      <c r="O30" s="512"/>
      <c r="P30" s="512"/>
      <c r="Q30" s="533">
        <v>1</v>
      </c>
      <c r="R30" s="514" t="s">
        <v>1612</v>
      </c>
      <c r="S30" s="513" t="s">
        <v>1613</v>
      </c>
      <c r="T30" s="514" t="s">
        <v>1612</v>
      </c>
      <c r="AJ30" s="509"/>
      <c r="AK30" s="509"/>
      <c r="AL30" s="509"/>
      <c r="AM30" s="509"/>
      <c r="AN30" s="509"/>
      <c r="AO30" s="509"/>
      <c r="AP30" s="509"/>
      <c r="AQ30" s="509"/>
      <c r="AR30" s="509"/>
      <c r="AS30" s="509"/>
      <c r="AT30" s="509"/>
      <c r="AU30" s="509"/>
    </row>
    <row r="31" spans="1:47" s="501" customFormat="1" ht="115.5" customHeight="1" x14ac:dyDescent="0.25">
      <c r="A31" s="500">
        <v>26</v>
      </c>
      <c r="B31" s="524" t="s">
        <v>1376</v>
      </c>
      <c r="C31" s="523" t="s">
        <v>1350</v>
      </c>
      <c r="D31" s="524" t="s">
        <v>1366</v>
      </c>
      <c r="E31" s="533">
        <v>0</v>
      </c>
      <c r="F31" s="513"/>
      <c r="G31" s="513"/>
      <c r="H31" s="513"/>
      <c r="I31" s="533">
        <v>0</v>
      </c>
      <c r="J31" s="514"/>
      <c r="K31" s="512"/>
      <c r="L31" s="514"/>
      <c r="M31" s="533">
        <v>0</v>
      </c>
      <c r="N31" s="512"/>
      <c r="O31" s="512"/>
      <c r="P31" s="512"/>
      <c r="Q31" s="533">
        <v>1</v>
      </c>
      <c r="R31" s="514" t="s">
        <v>1612</v>
      </c>
      <c r="S31" s="513" t="s">
        <v>1613</v>
      </c>
      <c r="T31" s="514" t="s">
        <v>1612</v>
      </c>
      <c r="AJ31" s="509"/>
      <c r="AK31" s="509"/>
      <c r="AL31" s="509"/>
      <c r="AM31" s="509"/>
      <c r="AN31" s="509"/>
      <c r="AO31" s="509"/>
      <c r="AP31" s="509"/>
      <c r="AQ31" s="509"/>
      <c r="AR31" s="509"/>
      <c r="AS31" s="509"/>
      <c r="AT31" s="509"/>
      <c r="AU31" s="509"/>
    </row>
    <row r="32" spans="1:47" s="501" customFormat="1" ht="115.5" customHeight="1" x14ac:dyDescent="0.25">
      <c r="A32" s="500">
        <v>27</v>
      </c>
      <c r="B32" s="524" t="s">
        <v>1377</v>
      </c>
      <c r="C32" s="523" t="s">
        <v>1350</v>
      </c>
      <c r="D32" s="524" t="s">
        <v>1366</v>
      </c>
      <c r="E32" s="533">
        <v>0</v>
      </c>
      <c r="F32" s="513"/>
      <c r="G32" s="513"/>
      <c r="H32" s="513"/>
      <c r="I32" s="533">
        <v>0</v>
      </c>
      <c r="J32" s="514"/>
      <c r="K32" s="512"/>
      <c r="L32" s="514"/>
      <c r="M32" s="533">
        <v>0</v>
      </c>
      <c r="N32" s="512"/>
      <c r="O32" s="512"/>
      <c r="P32" s="512"/>
      <c r="Q32" s="533">
        <v>1</v>
      </c>
      <c r="R32" s="514" t="s">
        <v>1614</v>
      </c>
      <c r="S32" s="514" t="s">
        <v>1614</v>
      </c>
      <c r="T32" s="514" t="s">
        <v>1614</v>
      </c>
      <c r="AJ32" s="509"/>
      <c r="AK32" s="509"/>
      <c r="AL32" s="509"/>
      <c r="AM32" s="509"/>
      <c r="AN32" s="509"/>
      <c r="AO32" s="509"/>
      <c r="AP32" s="509"/>
      <c r="AQ32" s="509"/>
      <c r="AR32" s="509"/>
      <c r="AS32" s="509"/>
      <c r="AT32" s="509"/>
      <c r="AU32" s="509"/>
    </row>
    <row r="33" spans="1:47" s="501" customFormat="1" ht="115.5" customHeight="1" x14ac:dyDescent="0.25">
      <c r="A33" s="500">
        <v>28</v>
      </c>
      <c r="B33" s="524" t="s">
        <v>1378</v>
      </c>
      <c r="C33" s="523" t="s">
        <v>1350</v>
      </c>
      <c r="D33" s="524" t="s">
        <v>1379</v>
      </c>
      <c r="E33" s="533">
        <v>0</v>
      </c>
      <c r="F33" s="513"/>
      <c r="G33" s="513"/>
      <c r="H33" s="513"/>
      <c r="I33" s="533">
        <v>0</v>
      </c>
      <c r="J33" s="514"/>
      <c r="K33" s="512"/>
      <c r="L33" s="514"/>
      <c r="M33" s="533">
        <v>0</v>
      </c>
      <c r="N33" s="512"/>
      <c r="O33" s="512"/>
      <c r="P33" s="512"/>
      <c r="Q33" s="533">
        <v>1</v>
      </c>
      <c r="R33" s="514" t="s">
        <v>1615</v>
      </c>
      <c r="S33" s="514" t="s">
        <v>1616</v>
      </c>
      <c r="T33" s="514" t="s">
        <v>1615</v>
      </c>
      <c r="AJ33" s="509"/>
      <c r="AK33" s="509"/>
      <c r="AL33" s="509"/>
      <c r="AM33" s="509"/>
      <c r="AN33" s="509"/>
      <c r="AO33" s="509"/>
      <c r="AP33" s="509"/>
      <c r="AQ33" s="509"/>
      <c r="AR33" s="509"/>
      <c r="AS33" s="509"/>
      <c r="AT33" s="509"/>
      <c r="AU33" s="509"/>
    </row>
    <row r="34" spans="1:47" s="501" customFormat="1" ht="115.5" customHeight="1" x14ac:dyDescent="0.25">
      <c r="A34" s="500">
        <v>29</v>
      </c>
      <c r="B34" s="524" t="s">
        <v>1380</v>
      </c>
      <c r="C34" s="523" t="s">
        <v>1350</v>
      </c>
      <c r="D34" s="524" t="s">
        <v>1379</v>
      </c>
      <c r="E34" s="533">
        <v>0</v>
      </c>
      <c r="F34" s="513"/>
      <c r="G34" s="513"/>
      <c r="H34" s="513"/>
      <c r="I34" s="533">
        <v>0</v>
      </c>
      <c r="J34" s="514"/>
      <c r="K34" s="512"/>
      <c r="L34" s="514"/>
      <c r="M34" s="533">
        <v>0</v>
      </c>
      <c r="N34" s="512"/>
      <c r="O34" s="512"/>
      <c r="P34" s="512"/>
      <c r="Q34" s="533">
        <v>0</v>
      </c>
      <c r="R34" s="514" t="s">
        <v>1591</v>
      </c>
      <c r="S34" s="513"/>
      <c r="T34" s="514" t="s">
        <v>1591</v>
      </c>
      <c r="AJ34" s="509"/>
      <c r="AK34" s="509"/>
      <c r="AL34" s="509"/>
      <c r="AM34" s="509"/>
      <c r="AN34" s="509"/>
      <c r="AO34" s="509"/>
      <c r="AP34" s="509"/>
      <c r="AQ34" s="509"/>
      <c r="AR34" s="509"/>
      <c r="AS34" s="509"/>
      <c r="AT34" s="509"/>
      <c r="AU34" s="509"/>
    </row>
    <row r="35" spans="1:47" s="501" customFormat="1" ht="115.5" customHeight="1" x14ac:dyDescent="0.25">
      <c r="A35" s="500">
        <v>30</v>
      </c>
      <c r="B35" s="524" t="s">
        <v>1381</v>
      </c>
      <c r="C35" s="523" t="s">
        <v>1617</v>
      </c>
      <c r="D35" s="524" t="s">
        <v>1382</v>
      </c>
      <c r="E35" s="533">
        <v>0</v>
      </c>
      <c r="F35" s="513"/>
      <c r="G35" s="513"/>
      <c r="H35" s="513"/>
      <c r="I35" s="533">
        <v>0</v>
      </c>
      <c r="J35" s="514"/>
      <c r="K35" s="512"/>
      <c r="L35" s="514"/>
      <c r="M35" s="533">
        <v>0</v>
      </c>
      <c r="N35" s="512"/>
      <c r="O35" s="512"/>
      <c r="P35" s="512"/>
      <c r="Q35" s="533">
        <v>1</v>
      </c>
      <c r="R35" s="541" t="s">
        <v>1618</v>
      </c>
      <c r="S35" s="514" t="s">
        <v>1616</v>
      </c>
      <c r="T35" s="541" t="s">
        <v>1618</v>
      </c>
      <c r="AJ35" s="509"/>
      <c r="AK35" s="509"/>
      <c r="AL35" s="509"/>
      <c r="AM35" s="509"/>
      <c r="AN35" s="509"/>
      <c r="AO35" s="509"/>
      <c r="AP35" s="509"/>
      <c r="AQ35" s="509"/>
      <c r="AR35" s="509"/>
      <c r="AS35" s="509"/>
      <c r="AT35" s="509"/>
      <c r="AU35" s="509"/>
    </row>
    <row r="36" spans="1:47" s="501" customFormat="1" ht="115.5" customHeight="1" x14ac:dyDescent="0.25">
      <c r="A36" s="500">
        <v>31</v>
      </c>
      <c r="B36" s="524" t="s">
        <v>1383</v>
      </c>
      <c r="C36" s="523" t="s">
        <v>1350</v>
      </c>
      <c r="D36" s="524" t="s">
        <v>1382</v>
      </c>
      <c r="E36" s="533">
        <v>0</v>
      </c>
      <c r="F36" s="513"/>
      <c r="G36" s="513"/>
      <c r="H36" s="513"/>
      <c r="I36" s="533">
        <v>0</v>
      </c>
      <c r="J36" s="514"/>
      <c r="K36" s="512"/>
      <c r="L36" s="514"/>
      <c r="M36" s="533">
        <v>0</v>
      </c>
      <c r="N36" s="512"/>
      <c r="O36" s="512"/>
      <c r="P36" s="512"/>
      <c r="Q36" s="533">
        <v>1</v>
      </c>
      <c r="R36" s="541" t="s">
        <v>1619</v>
      </c>
      <c r="S36" s="513" t="s">
        <v>1613</v>
      </c>
      <c r="T36" s="541" t="s">
        <v>1619</v>
      </c>
      <c r="AJ36" s="509"/>
      <c r="AK36" s="509"/>
      <c r="AL36" s="509"/>
      <c r="AM36" s="509"/>
      <c r="AN36" s="509"/>
      <c r="AO36" s="509"/>
      <c r="AP36" s="509"/>
      <c r="AQ36" s="509"/>
      <c r="AR36" s="509"/>
      <c r="AS36" s="509"/>
      <c r="AT36" s="509"/>
      <c r="AU36" s="509"/>
    </row>
    <row r="37" spans="1:47" s="501" customFormat="1" ht="115.5" customHeight="1" x14ac:dyDescent="0.25">
      <c r="A37" s="500">
        <v>32</v>
      </c>
      <c r="B37" s="524" t="s">
        <v>1384</v>
      </c>
      <c r="C37" s="523" t="s">
        <v>1350</v>
      </c>
      <c r="D37" s="524" t="s">
        <v>1382</v>
      </c>
      <c r="E37" s="533">
        <v>0</v>
      </c>
      <c r="F37" s="513"/>
      <c r="G37" s="513"/>
      <c r="H37" s="513"/>
      <c r="I37" s="533">
        <v>0</v>
      </c>
      <c r="J37" s="514"/>
      <c r="K37" s="512"/>
      <c r="L37" s="514"/>
      <c r="M37" s="533">
        <v>0</v>
      </c>
      <c r="N37" s="512"/>
      <c r="O37" s="512"/>
      <c r="P37" s="512"/>
      <c r="Q37" s="533">
        <v>1</v>
      </c>
      <c r="R37" s="542" t="s">
        <v>1620</v>
      </c>
      <c r="S37" s="513"/>
      <c r="T37" s="542" t="s">
        <v>1620</v>
      </c>
      <c r="AJ37" s="509"/>
      <c r="AK37" s="509"/>
      <c r="AL37" s="509"/>
      <c r="AM37" s="509"/>
      <c r="AN37" s="509"/>
      <c r="AO37" s="509"/>
      <c r="AP37" s="509"/>
      <c r="AQ37" s="509"/>
      <c r="AR37" s="509"/>
      <c r="AS37" s="509"/>
      <c r="AT37" s="509"/>
      <c r="AU37" s="509"/>
    </row>
    <row r="38" spans="1:47" s="501" customFormat="1" ht="16.5" customHeight="1" thickBot="1" x14ac:dyDescent="0.3">
      <c r="E38" s="491">
        <f>IFERROR(AVERAGE(E9:E37),"")</f>
        <v>0</v>
      </c>
      <c r="I38" s="491">
        <f>IFERROR(AVERAGE(I9:I37),"")</f>
        <v>0</v>
      </c>
      <c r="M38" s="507">
        <v>0</v>
      </c>
      <c r="Q38" s="507">
        <f>SUM(Q9:Q37)/32</f>
        <v>0.78125</v>
      </c>
      <c r="AJ38" s="509"/>
      <c r="AK38" s="509"/>
      <c r="AL38" s="509"/>
      <c r="AM38" s="509"/>
      <c r="AN38" s="509"/>
      <c r="AO38" s="509"/>
      <c r="AP38" s="509"/>
      <c r="AQ38" s="509"/>
      <c r="AR38" s="509"/>
      <c r="AS38" s="509"/>
      <c r="AT38" s="509"/>
      <c r="AU38" s="509"/>
    </row>
    <row r="39" spans="1:47" s="501" customFormat="1" ht="16.5" customHeight="1" x14ac:dyDescent="0.25">
      <c r="AJ39" s="509"/>
      <c r="AK39" s="509"/>
      <c r="AL39" s="509"/>
      <c r="AM39" s="509"/>
      <c r="AN39" s="509"/>
      <c r="AO39" s="509"/>
      <c r="AP39" s="509"/>
      <c r="AQ39" s="509"/>
      <c r="AR39" s="509"/>
      <c r="AS39" s="509"/>
      <c r="AT39" s="509"/>
      <c r="AU39" s="509"/>
    </row>
    <row r="40" spans="1:47" s="481" customFormat="1" ht="16.5" customHeight="1" x14ac:dyDescent="0.3">
      <c r="D40" s="489"/>
      <c r="E40" s="489"/>
      <c r="F40" s="489"/>
      <c r="G40" s="489"/>
      <c r="H40" s="489"/>
      <c r="I40" s="489"/>
      <c r="J40" s="489"/>
      <c r="K40" s="489"/>
      <c r="L40" s="489"/>
      <c r="M40" s="489"/>
      <c r="N40" s="489"/>
      <c r="O40" s="489"/>
      <c r="P40" s="489"/>
      <c r="Q40" s="489"/>
      <c r="R40" s="489"/>
      <c r="S40" s="489"/>
      <c r="T40" s="489"/>
      <c r="U40" s="489"/>
      <c r="V40" s="489"/>
      <c r="W40" s="489"/>
      <c r="X40" s="489"/>
      <c r="Y40" s="489"/>
      <c r="Z40" s="489"/>
      <c r="AA40" s="489"/>
      <c r="AB40" s="489"/>
      <c r="AC40" s="489"/>
      <c r="AD40" s="489"/>
      <c r="AE40" s="489"/>
      <c r="AF40" s="489"/>
      <c r="AG40" s="489"/>
      <c r="AH40" s="489"/>
      <c r="AI40" s="489"/>
      <c r="AJ40" s="480"/>
      <c r="AK40" s="480"/>
      <c r="AL40" s="480"/>
      <c r="AM40" s="480"/>
      <c r="AN40" s="480"/>
      <c r="AO40" s="480"/>
      <c r="AP40" s="480"/>
      <c r="AQ40" s="480"/>
      <c r="AR40" s="480"/>
      <c r="AS40" s="480"/>
      <c r="AT40" s="480"/>
      <c r="AU40" s="480"/>
    </row>
    <row r="41" spans="1:47" s="481" customFormat="1" ht="16.5" hidden="1" customHeight="1" thickBot="1" x14ac:dyDescent="0.35">
      <c r="D41" s="489"/>
      <c r="E41" s="489"/>
      <c r="F41" s="489"/>
      <c r="G41" s="489"/>
      <c r="H41" s="489"/>
      <c r="I41" s="489"/>
      <c r="J41" s="489"/>
      <c r="K41" s="489"/>
      <c r="L41" s="489"/>
      <c r="M41" s="489"/>
      <c r="N41" s="489"/>
      <c r="O41" s="489"/>
      <c r="P41" s="489"/>
      <c r="Q41" s="489"/>
      <c r="R41" s="489"/>
      <c r="S41" s="489"/>
      <c r="T41" s="489"/>
      <c r="U41" s="489"/>
      <c r="V41" s="489"/>
      <c r="W41" s="489"/>
      <c r="X41" s="489"/>
      <c r="Y41" s="489"/>
      <c r="Z41" s="489"/>
      <c r="AA41" s="489"/>
      <c r="AB41" s="489"/>
      <c r="AC41" s="489"/>
      <c r="AD41" s="489"/>
      <c r="AE41" s="489"/>
      <c r="AF41" s="489"/>
      <c r="AG41" s="489"/>
      <c r="AH41" s="489"/>
      <c r="AI41" s="489"/>
      <c r="AJ41" s="480"/>
      <c r="AK41" s="480"/>
      <c r="AL41" s="480"/>
      <c r="AM41" s="480"/>
      <c r="AN41" s="480"/>
      <c r="AO41" s="480"/>
      <c r="AP41" s="480"/>
      <c r="AQ41" s="480"/>
      <c r="AR41" s="480"/>
      <c r="AS41" s="480"/>
      <c r="AT41" s="480"/>
      <c r="AU41" s="480"/>
    </row>
    <row r="42" spans="1:47" s="481" customFormat="1" ht="72" hidden="1" customHeight="1" thickBot="1" x14ac:dyDescent="0.35">
      <c r="B42" s="481" t="s">
        <v>959</v>
      </c>
      <c r="C42" s="503" t="s">
        <v>221</v>
      </c>
      <c r="D42" s="503" t="s">
        <v>222</v>
      </c>
      <c r="E42" s="503" t="s">
        <v>191</v>
      </c>
      <c r="F42" s="503" t="s">
        <v>192</v>
      </c>
      <c r="G42" s="506" t="s">
        <v>220</v>
      </c>
      <c r="H42" s="489"/>
      <c r="I42" s="489"/>
      <c r="J42" s="489"/>
      <c r="K42" s="489"/>
      <c r="L42" s="489"/>
      <c r="M42" s="489"/>
      <c r="N42" s="489"/>
      <c r="O42" s="489"/>
      <c r="P42" s="489"/>
      <c r="Q42" s="489"/>
      <c r="R42" s="489"/>
      <c r="S42" s="489"/>
      <c r="T42" s="489"/>
      <c r="U42" s="489"/>
      <c r="V42" s="489"/>
      <c r="W42" s="489"/>
      <c r="X42" s="489"/>
      <c r="Y42" s="489"/>
      <c r="Z42" s="489"/>
      <c r="AA42" s="489"/>
      <c r="AB42" s="489"/>
      <c r="AC42" s="489"/>
      <c r="AD42" s="489"/>
      <c r="AE42" s="489"/>
      <c r="AF42" s="489"/>
      <c r="AG42" s="489"/>
      <c r="AH42" s="489"/>
      <c r="AI42" s="489"/>
      <c r="AJ42" s="480"/>
      <c r="AK42" s="480"/>
      <c r="AL42" s="480"/>
      <c r="AM42" s="480"/>
      <c r="AN42" s="480"/>
      <c r="AO42" s="480"/>
      <c r="AP42" s="480"/>
      <c r="AQ42" s="480"/>
      <c r="AR42" s="480"/>
      <c r="AS42" s="480"/>
      <c r="AT42" s="480"/>
      <c r="AU42" s="480"/>
    </row>
    <row r="43" spans="1:47" s="481" customFormat="1" ht="39" hidden="1" customHeight="1" thickTop="1" thickBot="1" x14ac:dyDescent="0.35">
      <c r="B43" s="511">
        <f>SUM(C44-C43)</f>
        <v>1</v>
      </c>
      <c r="C43" s="504">
        <f>SUM(E38)</f>
        <v>0</v>
      </c>
      <c r="D43" s="504">
        <f>I38</f>
        <v>0</v>
      </c>
      <c r="E43" s="504">
        <f>+M38</f>
        <v>0</v>
      </c>
      <c r="F43" s="504">
        <f>+Q38</f>
        <v>0.78125</v>
      </c>
      <c r="G43" s="505">
        <f>(C43+D43+E43+F43)/4</f>
        <v>0.1953125</v>
      </c>
      <c r="H43" s="489"/>
      <c r="I43" s="489"/>
      <c r="J43" s="489"/>
      <c r="K43" s="489"/>
      <c r="L43" s="489"/>
      <c r="M43" s="489"/>
      <c r="N43" s="489"/>
      <c r="O43" s="489"/>
      <c r="P43" s="489"/>
      <c r="Q43" s="489"/>
      <c r="R43" s="489"/>
      <c r="S43" s="489"/>
      <c r="T43" s="489"/>
      <c r="U43" s="489"/>
      <c r="V43" s="489"/>
      <c r="W43" s="489"/>
      <c r="X43" s="489"/>
      <c r="Y43" s="489"/>
      <c r="Z43" s="489"/>
      <c r="AA43" s="489"/>
      <c r="AB43" s="489"/>
      <c r="AC43" s="489"/>
      <c r="AD43" s="489"/>
      <c r="AE43" s="489"/>
      <c r="AF43" s="489"/>
      <c r="AG43" s="489"/>
      <c r="AH43" s="489"/>
      <c r="AI43" s="489"/>
      <c r="AJ43" s="480"/>
      <c r="AK43" s="480"/>
      <c r="AL43" s="480"/>
      <c r="AM43" s="480"/>
      <c r="AN43" s="480"/>
      <c r="AO43" s="480"/>
      <c r="AP43" s="480"/>
      <c r="AQ43" s="480"/>
      <c r="AR43" s="480"/>
      <c r="AS43" s="480"/>
      <c r="AT43" s="480"/>
      <c r="AU43" s="480"/>
    </row>
    <row r="44" spans="1:47" s="481" customFormat="1" ht="16.5" hidden="1" customHeight="1" x14ac:dyDescent="0.3">
      <c r="C44" s="511">
        <v>1</v>
      </c>
      <c r="D44" s="489"/>
      <c r="E44" s="489"/>
      <c r="F44" s="489"/>
      <c r="G44" s="489"/>
      <c r="H44" s="489"/>
      <c r="I44" s="489"/>
      <c r="J44" s="489"/>
      <c r="K44" s="489"/>
      <c r="L44" s="489"/>
      <c r="M44" s="489"/>
      <c r="N44" s="489"/>
      <c r="O44" s="489"/>
      <c r="P44" s="489"/>
      <c r="Q44" s="489"/>
      <c r="R44" s="489"/>
      <c r="S44" s="489"/>
      <c r="T44" s="489"/>
      <c r="U44" s="489"/>
      <c r="V44" s="489"/>
      <c r="W44" s="489"/>
      <c r="X44" s="489"/>
      <c r="Y44" s="489"/>
      <c r="Z44" s="489"/>
      <c r="AA44" s="489"/>
      <c r="AB44" s="489"/>
      <c r="AC44" s="489"/>
      <c r="AD44" s="489"/>
      <c r="AE44" s="489"/>
      <c r="AF44" s="489"/>
      <c r="AG44" s="489"/>
      <c r="AH44" s="489"/>
      <c r="AI44" s="489"/>
      <c r="AJ44" s="480"/>
      <c r="AK44" s="480"/>
      <c r="AL44" s="480"/>
      <c r="AM44" s="480"/>
      <c r="AN44" s="480"/>
      <c r="AO44" s="480"/>
      <c r="AP44" s="480"/>
      <c r="AQ44" s="480"/>
      <c r="AR44" s="480"/>
      <c r="AS44" s="480"/>
      <c r="AT44" s="480"/>
      <c r="AU44" s="480"/>
    </row>
    <row r="45" spans="1:47" s="481" customFormat="1" ht="16.5" hidden="1" customHeight="1" x14ac:dyDescent="0.3">
      <c r="D45" s="489"/>
      <c r="E45" s="489"/>
      <c r="F45" s="489"/>
      <c r="G45" s="489"/>
      <c r="H45" s="489"/>
      <c r="I45" s="489"/>
      <c r="J45" s="489"/>
      <c r="K45" s="489"/>
      <c r="L45" s="489"/>
      <c r="M45" s="489"/>
      <c r="N45" s="489"/>
      <c r="O45" s="489"/>
      <c r="P45" s="489"/>
      <c r="Q45" s="489"/>
      <c r="R45" s="489"/>
      <c r="S45" s="489"/>
      <c r="T45" s="489"/>
      <c r="U45" s="489"/>
      <c r="V45" s="489"/>
      <c r="W45" s="489"/>
      <c r="X45" s="489"/>
      <c r="Y45" s="489"/>
      <c r="Z45" s="489"/>
      <c r="AA45" s="489"/>
      <c r="AB45" s="489"/>
      <c r="AC45" s="489"/>
      <c r="AD45" s="489"/>
      <c r="AE45" s="489"/>
      <c r="AF45" s="489"/>
      <c r="AG45" s="489"/>
      <c r="AH45" s="489"/>
      <c r="AI45" s="489"/>
      <c r="AJ45" s="480"/>
      <c r="AK45" s="480"/>
      <c r="AL45" s="480"/>
      <c r="AM45" s="480"/>
      <c r="AN45" s="480"/>
      <c r="AO45" s="480"/>
      <c r="AP45" s="480"/>
      <c r="AQ45" s="480"/>
      <c r="AR45" s="480"/>
      <c r="AS45" s="480"/>
      <c r="AT45" s="480"/>
      <c r="AU45" s="480"/>
    </row>
    <row r="46" spans="1:47" s="481" customFormat="1" ht="16.5" hidden="1" customHeight="1" x14ac:dyDescent="0.3">
      <c r="D46" s="489"/>
      <c r="E46" s="489"/>
      <c r="F46" s="489"/>
      <c r="G46" s="489"/>
      <c r="H46" s="489"/>
      <c r="I46" s="489"/>
      <c r="J46" s="489"/>
      <c r="K46" s="489"/>
      <c r="L46" s="489"/>
      <c r="M46" s="489"/>
      <c r="N46" s="489"/>
      <c r="O46" s="489"/>
      <c r="P46" s="489"/>
      <c r="Q46" s="489"/>
      <c r="R46" s="489"/>
      <c r="S46" s="489"/>
      <c r="T46" s="489"/>
      <c r="U46" s="489"/>
      <c r="V46" s="489"/>
      <c r="W46" s="489"/>
      <c r="X46" s="489"/>
      <c r="Y46" s="489"/>
      <c r="Z46" s="489"/>
      <c r="AA46" s="489"/>
      <c r="AB46" s="489"/>
      <c r="AC46" s="489"/>
      <c r="AD46" s="489"/>
      <c r="AE46" s="489"/>
      <c r="AF46" s="489"/>
      <c r="AG46" s="489"/>
      <c r="AH46" s="489"/>
      <c r="AI46" s="489"/>
      <c r="AJ46" s="480"/>
      <c r="AK46" s="480"/>
      <c r="AL46" s="480"/>
      <c r="AM46" s="480"/>
      <c r="AN46" s="480"/>
      <c r="AO46" s="480"/>
      <c r="AP46" s="480"/>
      <c r="AQ46" s="480"/>
      <c r="AR46" s="480"/>
      <c r="AS46" s="480"/>
      <c r="AT46" s="480"/>
      <c r="AU46" s="480"/>
    </row>
    <row r="47" spans="1:47" s="481" customFormat="1" ht="16.5" hidden="1" customHeight="1" x14ac:dyDescent="0.3">
      <c r="D47" s="489"/>
      <c r="E47" s="489"/>
      <c r="F47" s="489"/>
      <c r="G47" s="489"/>
      <c r="H47" s="489"/>
      <c r="I47" s="489"/>
      <c r="J47" s="489"/>
      <c r="K47" s="489"/>
      <c r="L47" s="489"/>
      <c r="M47" s="489"/>
      <c r="N47" s="489"/>
      <c r="O47" s="489"/>
      <c r="P47" s="489"/>
      <c r="Q47" s="489"/>
      <c r="R47" s="489"/>
      <c r="S47" s="489"/>
      <c r="T47" s="489"/>
      <c r="U47" s="489"/>
      <c r="V47" s="489"/>
      <c r="W47" s="489"/>
      <c r="X47" s="489"/>
      <c r="Y47" s="489"/>
      <c r="Z47" s="489"/>
      <c r="AA47" s="489"/>
      <c r="AB47" s="489"/>
      <c r="AC47" s="489"/>
      <c r="AD47" s="489"/>
      <c r="AE47" s="489"/>
      <c r="AF47" s="489"/>
      <c r="AG47" s="489"/>
      <c r="AH47" s="489"/>
      <c r="AI47" s="489"/>
      <c r="AJ47" s="480"/>
      <c r="AK47" s="480"/>
      <c r="AL47" s="480"/>
      <c r="AM47" s="480"/>
      <c r="AN47" s="480"/>
      <c r="AO47" s="480"/>
      <c r="AP47" s="480"/>
      <c r="AQ47" s="480"/>
      <c r="AR47" s="480"/>
      <c r="AS47" s="480"/>
      <c r="AT47" s="480"/>
      <c r="AU47" s="480"/>
    </row>
    <row r="48" spans="1:47" s="481" customFormat="1" ht="16.5" hidden="1" customHeight="1" x14ac:dyDescent="0.3">
      <c r="D48" s="489"/>
      <c r="E48" s="489"/>
      <c r="F48" s="489"/>
      <c r="G48" s="489"/>
      <c r="H48" s="489"/>
      <c r="I48" s="489"/>
      <c r="J48" s="489"/>
      <c r="K48" s="489"/>
      <c r="L48" s="489"/>
      <c r="M48" s="489"/>
      <c r="N48" s="489"/>
      <c r="O48" s="489"/>
      <c r="P48" s="489"/>
      <c r="Q48" s="489"/>
      <c r="R48" s="489"/>
      <c r="S48" s="489"/>
      <c r="T48" s="489"/>
      <c r="U48" s="489"/>
      <c r="V48" s="489"/>
      <c r="W48" s="489"/>
      <c r="X48" s="489"/>
      <c r="Y48" s="489"/>
      <c r="Z48" s="489"/>
      <c r="AA48" s="489"/>
      <c r="AB48" s="489"/>
      <c r="AC48" s="489"/>
      <c r="AD48" s="489"/>
      <c r="AE48" s="489"/>
      <c r="AF48" s="489"/>
      <c r="AG48" s="489"/>
      <c r="AH48" s="489"/>
      <c r="AI48" s="489"/>
      <c r="AJ48" s="480"/>
      <c r="AK48" s="480"/>
      <c r="AL48" s="480"/>
      <c r="AM48" s="480"/>
      <c r="AN48" s="480"/>
      <c r="AO48" s="480"/>
      <c r="AP48" s="480"/>
      <c r="AQ48" s="480"/>
      <c r="AR48" s="480"/>
      <c r="AS48" s="480"/>
      <c r="AT48" s="480"/>
      <c r="AU48" s="480"/>
    </row>
    <row r="49" spans="4:47" s="481" customFormat="1" ht="16.5" hidden="1" customHeight="1" x14ac:dyDescent="0.3">
      <c r="D49" s="489"/>
      <c r="E49" s="489"/>
      <c r="F49" s="489"/>
      <c r="G49" s="489"/>
      <c r="H49" s="489"/>
      <c r="I49" s="489"/>
      <c r="J49" s="489"/>
      <c r="K49" s="489"/>
      <c r="L49" s="489"/>
      <c r="M49" s="489"/>
      <c r="N49" s="489"/>
      <c r="O49" s="489"/>
      <c r="P49" s="489"/>
      <c r="Q49" s="489"/>
      <c r="R49" s="489"/>
      <c r="S49" s="489"/>
      <c r="T49" s="489"/>
      <c r="U49" s="489"/>
      <c r="V49" s="489"/>
      <c r="W49" s="489"/>
      <c r="X49" s="489"/>
      <c r="Y49" s="489"/>
      <c r="Z49" s="489"/>
      <c r="AA49" s="489"/>
      <c r="AB49" s="489"/>
      <c r="AC49" s="489"/>
      <c r="AD49" s="489"/>
      <c r="AE49" s="489"/>
      <c r="AF49" s="489"/>
      <c r="AG49" s="489"/>
      <c r="AH49" s="489"/>
      <c r="AI49" s="489"/>
      <c r="AJ49" s="480"/>
      <c r="AK49" s="480"/>
      <c r="AL49" s="480"/>
      <c r="AM49" s="480"/>
      <c r="AN49" s="480"/>
      <c r="AO49" s="480"/>
      <c r="AP49" s="480"/>
      <c r="AQ49" s="480"/>
      <c r="AR49" s="480"/>
      <c r="AS49" s="480"/>
      <c r="AT49" s="480"/>
      <c r="AU49" s="480"/>
    </row>
    <row r="50" spans="4:47" s="481" customFormat="1" ht="16.5" hidden="1" customHeight="1" x14ac:dyDescent="0.3">
      <c r="D50" s="489"/>
      <c r="E50" s="489"/>
      <c r="F50" s="489"/>
      <c r="G50" s="489"/>
      <c r="H50" s="489"/>
      <c r="I50" s="489"/>
      <c r="J50" s="489"/>
      <c r="K50" s="489"/>
      <c r="L50" s="489"/>
      <c r="M50" s="489"/>
      <c r="N50" s="489"/>
      <c r="O50" s="489"/>
      <c r="P50" s="489"/>
      <c r="Q50" s="489"/>
      <c r="R50" s="489"/>
      <c r="S50" s="489"/>
      <c r="T50" s="489"/>
      <c r="U50" s="489"/>
      <c r="V50" s="489"/>
      <c r="W50" s="489"/>
      <c r="X50" s="489"/>
      <c r="Y50" s="489"/>
      <c r="Z50" s="489"/>
      <c r="AA50" s="489"/>
      <c r="AB50" s="489"/>
      <c r="AC50" s="489"/>
      <c r="AD50" s="489"/>
      <c r="AE50" s="489"/>
      <c r="AF50" s="489"/>
      <c r="AG50" s="489"/>
      <c r="AH50" s="489"/>
      <c r="AI50" s="489"/>
      <c r="AJ50" s="480"/>
      <c r="AK50" s="480"/>
      <c r="AL50" s="480"/>
      <c r="AM50" s="480"/>
      <c r="AN50" s="480"/>
      <c r="AO50" s="480"/>
      <c r="AP50" s="480"/>
      <c r="AQ50" s="480"/>
      <c r="AR50" s="480"/>
      <c r="AS50" s="480"/>
      <c r="AT50" s="480"/>
      <c r="AU50" s="480"/>
    </row>
    <row r="53" spans="4:47" s="481" customFormat="1" ht="0" hidden="1" customHeight="1" x14ac:dyDescent="0.3">
      <c r="D53" s="489"/>
      <c r="E53" s="489"/>
      <c r="F53" s="489"/>
      <c r="G53" s="489"/>
      <c r="H53" s="489"/>
      <c r="I53" s="489"/>
      <c r="J53" s="489"/>
      <c r="K53" s="489"/>
      <c r="L53" s="489"/>
      <c r="M53" s="489"/>
      <c r="N53" s="489"/>
      <c r="O53" s="489"/>
      <c r="P53" s="489"/>
      <c r="Q53" s="489"/>
      <c r="R53" s="489"/>
      <c r="S53" s="489"/>
      <c r="T53" s="489"/>
      <c r="U53" s="489"/>
      <c r="V53" s="489"/>
      <c r="W53" s="489"/>
      <c r="X53" s="489"/>
      <c r="Y53" s="489"/>
      <c r="Z53" s="489"/>
      <c r="AA53" s="489"/>
      <c r="AB53" s="489"/>
      <c r="AC53" s="489"/>
      <c r="AD53" s="489"/>
      <c r="AE53" s="489"/>
      <c r="AF53" s="489"/>
      <c r="AG53" s="489"/>
      <c r="AH53" s="489"/>
      <c r="AI53" s="489"/>
      <c r="AJ53" s="480"/>
      <c r="AK53" s="480"/>
      <c r="AL53" s="480"/>
      <c r="AM53" s="480"/>
      <c r="AN53" s="480"/>
      <c r="AO53" s="480"/>
      <c r="AP53" s="480"/>
      <c r="AQ53" s="480"/>
      <c r="AR53" s="480"/>
      <c r="AS53" s="480"/>
      <c r="AT53" s="480"/>
      <c r="AU53" s="480"/>
    </row>
    <row r="54" spans="4:47" s="481" customFormat="1" ht="0" hidden="1" customHeight="1" x14ac:dyDescent="0.3">
      <c r="D54" s="489"/>
      <c r="E54" s="489"/>
      <c r="F54" s="489"/>
      <c r="G54" s="489"/>
      <c r="H54" s="489"/>
      <c r="I54" s="489"/>
      <c r="J54" s="489"/>
      <c r="K54" s="489"/>
      <c r="L54" s="489"/>
      <c r="M54" s="489"/>
      <c r="N54" s="489"/>
      <c r="O54" s="489"/>
      <c r="P54" s="489"/>
      <c r="Q54" s="489"/>
      <c r="R54" s="489"/>
      <c r="S54" s="489"/>
      <c r="T54" s="489"/>
      <c r="U54" s="489"/>
      <c r="V54" s="489"/>
      <c r="W54" s="489"/>
      <c r="X54" s="489"/>
      <c r="Y54" s="489"/>
      <c r="Z54" s="489"/>
      <c r="AA54" s="489"/>
      <c r="AB54" s="489"/>
      <c r="AC54" s="489"/>
      <c r="AD54" s="489"/>
      <c r="AE54" s="489"/>
      <c r="AF54" s="489"/>
      <c r="AG54" s="489"/>
      <c r="AH54" s="489"/>
      <c r="AI54" s="489"/>
      <c r="AJ54" s="480"/>
      <c r="AK54" s="480"/>
      <c r="AL54" s="480"/>
      <c r="AM54" s="480"/>
      <c r="AN54" s="480"/>
      <c r="AO54" s="480"/>
      <c r="AP54" s="480"/>
      <c r="AQ54" s="480"/>
      <c r="AR54" s="480"/>
      <c r="AS54" s="480"/>
      <c r="AT54" s="480"/>
      <c r="AU54" s="480"/>
    </row>
    <row r="55" spans="4:47" s="481" customFormat="1" ht="0" hidden="1" customHeight="1" x14ac:dyDescent="0.3">
      <c r="D55" s="489"/>
      <c r="E55" s="489"/>
      <c r="F55" s="489"/>
      <c r="G55" s="489"/>
      <c r="H55" s="489"/>
      <c r="I55" s="489"/>
      <c r="J55" s="489"/>
      <c r="K55" s="489"/>
      <c r="L55" s="489"/>
      <c r="M55" s="489"/>
      <c r="N55" s="489"/>
      <c r="O55" s="489"/>
      <c r="P55" s="489"/>
      <c r="Q55" s="489"/>
      <c r="R55" s="489"/>
      <c r="S55" s="489"/>
      <c r="T55" s="489"/>
      <c r="U55" s="489"/>
      <c r="V55" s="489"/>
      <c r="W55" s="489"/>
      <c r="X55" s="489"/>
      <c r="Y55" s="489"/>
      <c r="Z55" s="489"/>
      <c r="AA55" s="489"/>
      <c r="AB55" s="489"/>
      <c r="AC55" s="489"/>
      <c r="AD55" s="489"/>
      <c r="AE55" s="489"/>
      <c r="AF55" s="489"/>
      <c r="AG55" s="489"/>
      <c r="AH55" s="489"/>
      <c r="AI55" s="489"/>
      <c r="AJ55" s="480"/>
      <c r="AK55" s="480"/>
      <c r="AL55" s="480"/>
      <c r="AM55" s="480"/>
      <c r="AN55" s="480"/>
      <c r="AO55" s="480"/>
      <c r="AP55" s="480"/>
      <c r="AQ55" s="480"/>
      <c r="AR55" s="480"/>
      <c r="AS55" s="480"/>
      <c r="AT55" s="480"/>
      <c r="AU55" s="480"/>
    </row>
    <row r="56" spans="4:47" s="481" customFormat="1" ht="0" hidden="1" customHeight="1" x14ac:dyDescent="0.3">
      <c r="D56" s="489"/>
      <c r="E56" s="489"/>
      <c r="F56" s="489"/>
      <c r="G56" s="489"/>
      <c r="H56" s="489"/>
      <c r="I56" s="489"/>
      <c r="J56" s="489"/>
      <c r="K56" s="489"/>
      <c r="L56" s="489"/>
      <c r="M56" s="489"/>
      <c r="N56" s="489"/>
      <c r="O56" s="489"/>
      <c r="P56" s="489"/>
      <c r="Q56" s="489"/>
      <c r="R56" s="489"/>
      <c r="S56" s="489"/>
      <c r="T56" s="489"/>
      <c r="U56" s="489"/>
      <c r="V56" s="489"/>
      <c r="W56" s="489"/>
      <c r="X56" s="489"/>
      <c r="Y56" s="489"/>
      <c r="Z56" s="489"/>
      <c r="AA56" s="489"/>
      <c r="AB56" s="489"/>
      <c r="AC56" s="489"/>
      <c r="AD56" s="489"/>
      <c r="AE56" s="489"/>
      <c r="AF56" s="489"/>
      <c r="AG56" s="489"/>
      <c r="AH56" s="489"/>
      <c r="AI56" s="489"/>
      <c r="AJ56" s="480"/>
      <c r="AK56" s="480"/>
      <c r="AL56" s="480"/>
      <c r="AM56" s="480"/>
      <c r="AN56" s="480"/>
      <c r="AO56" s="480"/>
      <c r="AP56" s="480"/>
      <c r="AQ56" s="480"/>
      <c r="AR56" s="480"/>
      <c r="AS56" s="480"/>
      <c r="AT56" s="480"/>
      <c r="AU56" s="480"/>
    </row>
    <row r="57" spans="4:47" s="481" customFormat="1" ht="0" hidden="1" customHeight="1" x14ac:dyDescent="0.3">
      <c r="D57" s="489"/>
      <c r="E57" s="489"/>
      <c r="F57" s="489"/>
      <c r="G57" s="489"/>
      <c r="H57" s="489"/>
      <c r="I57" s="489"/>
      <c r="J57" s="489"/>
      <c r="K57" s="489"/>
      <c r="L57" s="489"/>
      <c r="M57" s="489"/>
      <c r="N57" s="489"/>
      <c r="O57" s="489"/>
      <c r="P57" s="489"/>
      <c r="Q57" s="489"/>
      <c r="R57" s="489"/>
      <c r="S57" s="489"/>
      <c r="T57" s="489"/>
      <c r="U57" s="489"/>
      <c r="V57" s="489"/>
      <c r="W57" s="489"/>
      <c r="X57" s="489"/>
      <c r="Y57" s="489"/>
      <c r="Z57" s="489"/>
      <c r="AA57" s="489"/>
      <c r="AB57" s="489"/>
      <c r="AC57" s="489"/>
      <c r="AD57" s="489"/>
      <c r="AE57" s="489"/>
      <c r="AF57" s="489"/>
      <c r="AG57" s="489"/>
      <c r="AH57" s="489"/>
      <c r="AI57" s="489"/>
      <c r="AJ57" s="480"/>
      <c r="AK57" s="480"/>
      <c r="AL57" s="480"/>
      <c r="AM57" s="480"/>
      <c r="AN57" s="480"/>
      <c r="AO57" s="480"/>
      <c r="AP57" s="480"/>
      <c r="AQ57" s="480"/>
      <c r="AR57" s="480"/>
      <c r="AS57" s="480"/>
      <c r="AT57" s="480"/>
      <c r="AU57" s="480"/>
    </row>
    <row r="58" spans="4:47" s="481" customFormat="1" ht="0" hidden="1" customHeight="1" x14ac:dyDescent="0.3">
      <c r="D58" s="489"/>
      <c r="E58" s="489"/>
      <c r="F58" s="489"/>
      <c r="G58" s="489"/>
      <c r="H58" s="489"/>
      <c r="I58" s="489"/>
      <c r="J58" s="489"/>
      <c r="K58" s="489"/>
      <c r="L58" s="489"/>
      <c r="M58" s="489"/>
      <c r="N58" s="489"/>
      <c r="O58" s="489"/>
      <c r="P58" s="489"/>
      <c r="Q58" s="489"/>
      <c r="R58" s="489"/>
      <c r="S58" s="489"/>
      <c r="T58" s="489"/>
      <c r="U58" s="489"/>
      <c r="V58" s="489"/>
      <c r="W58" s="489"/>
      <c r="X58" s="489"/>
      <c r="Y58" s="489"/>
      <c r="Z58" s="489"/>
      <c r="AA58" s="489"/>
      <c r="AB58" s="489"/>
      <c r="AC58" s="489"/>
      <c r="AD58" s="489"/>
      <c r="AE58" s="489"/>
      <c r="AF58" s="489"/>
      <c r="AG58" s="489"/>
      <c r="AH58" s="489"/>
      <c r="AI58" s="489"/>
      <c r="AJ58" s="480"/>
      <c r="AK58" s="480"/>
      <c r="AL58" s="480"/>
      <c r="AM58" s="480"/>
      <c r="AN58" s="480"/>
      <c r="AO58" s="480"/>
      <c r="AP58" s="480"/>
      <c r="AQ58" s="480"/>
      <c r="AR58" s="480"/>
      <c r="AS58" s="480"/>
      <c r="AT58" s="480"/>
      <c r="AU58" s="480"/>
    </row>
    <row r="59" spans="4:47" s="481" customFormat="1" ht="0" hidden="1" customHeight="1" x14ac:dyDescent="0.3">
      <c r="D59" s="489"/>
      <c r="E59" s="489"/>
      <c r="F59" s="489"/>
      <c r="G59" s="489"/>
      <c r="H59" s="489"/>
      <c r="I59" s="489"/>
      <c r="J59" s="489"/>
      <c r="K59" s="489"/>
      <c r="L59" s="489"/>
      <c r="M59" s="489"/>
      <c r="N59" s="489"/>
      <c r="O59" s="489"/>
      <c r="P59" s="489"/>
      <c r="Q59" s="489"/>
      <c r="R59" s="489"/>
      <c r="S59" s="489"/>
      <c r="T59" s="489"/>
      <c r="U59" s="489"/>
      <c r="V59" s="489"/>
      <c r="W59" s="489"/>
      <c r="X59" s="489"/>
      <c r="Y59" s="489"/>
      <c r="Z59" s="489"/>
      <c r="AA59" s="489"/>
      <c r="AB59" s="489"/>
      <c r="AC59" s="489"/>
      <c r="AD59" s="489"/>
      <c r="AE59" s="489"/>
      <c r="AF59" s="489"/>
      <c r="AG59" s="489"/>
      <c r="AH59" s="489"/>
      <c r="AI59" s="489"/>
      <c r="AJ59" s="480"/>
      <c r="AK59" s="480"/>
      <c r="AL59" s="480"/>
      <c r="AM59" s="480"/>
      <c r="AN59" s="480"/>
      <c r="AO59" s="480"/>
      <c r="AP59" s="480"/>
      <c r="AQ59" s="480"/>
      <c r="AR59" s="480"/>
      <c r="AS59" s="480"/>
      <c r="AT59" s="480"/>
      <c r="AU59" s="480"/>
    </row>
    <row r="60" spans="4:47" s="481" customFormat="1" ht="0" hidden="1" customHeight="1" x14ac:dyDescent="0.3">
      <c r="D60" s="489"/>
      <c r="E60" s="489"/>
      <c r="F60" s="489"/>
      <c r="G60" s="489"/>
      <c r="H60" s="489"/>
      <c r="I60" s="489"/>
      <c r="J60" s="489"/>
      <c r="K60" s="489"/>
      <c r="L60" s="489"/>
      <c r="M60" s="489"/>
      <c r="N60" s="489"/>
      <c r="O60" s="489"/>
      <c r="P60" s="489"/>
      <c r="Q60" s="489"/>
      <c r="R60" s="489"/>
      <c r="S60" s="489"/>
      <c r="T60" s="489"/>
      <c r="U60" s="489"/>
      <c r="V60" s="489"/>
      <c r="W60" s="489"/>
      <c r="X60" s="489"/>
      <c r="Y60" s="489"/>
      <c r="Z60" s="489"/>
      <c r="AA60" s="489"/>
      <c r="AB60" s="489"/>
      <c r="AC60" s="489"/>
      <c r="AD60" s="489"/>
      <c r="AE60" s="489"/>
      <c r="AF60" s="489"/>
      <c r="AG60" s="489"/>
      <c r="AH60" s="489"/>
      <c r="AI60" s="489"/>
      <c r="AJ60" s="480"/>
      <c r="AK60" s="480"/>
      <c r="AL60" s="480"/>
      <c r="AM60" s="480"/>
      <c r="AN60" s="480"/>
      <c r="AO60" s="480"/>
      <c r="AP60" s="480"/>
      <c r="AQ60" s="480"/>
      <c r="AR60" s="480"/>
      <c r="AS60" s="480"/>
      <c r="AT60" s="480"/>
      <c r="AU60" s="480"/>
    </row>
    <row r="61" spans="4:47" s="481" customFormat="1" ht="0" hidden="1" customHeight="1" x14ac:dyDescent="0.3">
      <c r="D61" s="489"/>
      <c r="E61" s="489"/>
      <c r="F61" s="489"/>
      <c r="G61" s="489"/>
      <c r="H61" s="489"/>
      <c r="I61" s="489"/>
      <c r="J61" s="489"/>
      <c r="K61" s="489"/>
      <c r="L61" s="489"/>
      <c r="M61" s="489"/>
      <c r="N61" s="489"/>
      <c r="O61" s="489"/>
      <c r="P61" s="489"/>
      <c r="Q61" s="489"/>
      <c r="R61" s="489"/>
      <c r="S61" s="489"/>
      <c r="T61" s="489"/>
      <c r="U61" s="489"/>
      <c r="V61" s="489"/>
      <c r="W61" s="489"/>
      <c r="X61" s="489"/>
      <c r="Y61" s="489"/>
      <c r="Z61" s="489"/>
      <c r="AA61" s="489"/>
      <c r="AB61" s="489"/>
      <c r="AC61" s="489"/>
      <c r="AD61" s="489"/>
      <c r="AE61" s="489"/>
      <c r="AF61" s="489"/>
      <c r="AG61" s="489"/>
      <c r="AH61" s="489"/>
      <c r="AI61" s="489"/>
      <c r="AJ61" s="480"/>
      <c r="AK61" s="480"/>
      <c r="AL61" s="480"/>
      <c r="AM61" s="480"/>
      <c r="AN61" s="480"/>
      <c r="AO61" s="480"/>
      <c r="AP61" s="480"/>
      <c r="AQ61" s="480"/>
      <c r="AR61" s="480"/>
      <c r="AS61" s="480"/>
      <c r="AT61" s="480"/>
      <c r="AU61" s="480"/>
    </row>
    <row r="62" spans="4:47" s="481" customFormat="1" ht="0" hidden="1" customHeight="1" x14ac:dyDescent="0.3">
      <c r="D62" s="489"/>
      <c r="E62" s="489"/>
      <c r="F62" s="489"/>
      <c r="G62" s="489"/>
      <c r="H62" s="489"/>
      <c r="I62" s="489"/>
      <c r="J62" s="489"/>
      <c r="K62" s="489"/>
      <c r="L62" s="489"/>
      <c r="M62" s="489"/>
      <c r="N62" s="489"/>
      <c r="O62" s="489"/>
      <c r="P62" s="489"/>
      <c r="Q62" s="489"/>
      <c r="R62" s="489"/>
      <c r="S62" s="489"/>
      <c r="T62" s="489"/>
      <c r="U62" s="489"/>
      <c r="V62" s="489"/>
      <c r="W62" s="489"/>
      <c r="X62" s="489"/>
      <c r="Y62" s="489"/>
      <c r="Z62" s="489"/>
      <c r="AA62" s="489"/>
      <c r="AB62" s="489"/>
      <c r="AC62" s="489"/>
      <c r="AD62" s="489"/>
      <c r="AE62" s="489"/>
      <c r="AF62" s="489"/>
      <c r="AG62" s="489"/>
      <c r="AH62" s="489"/>
      <c r="AI62" s="489"/>
      <c r="AJ62" s="480"/>
      <c r="AK62" s="480"/>
      <c r="AL62" s="480"/>
      <c r="AM62" s="480"/>
      <c r="AN62" s="480"/>
      <c r="AO62" s="480"/>
      <c r="AP62" s="480"/>
      <c r="AQ62" s="480"/>
      <c r="AR62" s="480"/>
      <c r="AS62" s="480"/>
      <c r="AT62" s="480"/>
      <c r="AU62" s="480"/>
    </row>
    <row r="63" spans="4:47" s="481" customFormat="1" ht="0" hidden="1" customHeight="1" x14ac:dyDescent="0.3">
      <c r="D63" s="489"/>
      <c r="E63" s="489"/>
      <c r="F63" s="489"/>
      <c r="G63" s="489"/>
      <c r="H63" s="489"/>
      <c r="I63" s="489"/>
      <c r="J63" s="489"/>
      <c r="K63" s="489"/>
      <c r="L63" s="489"/>
      <c r="M63" s="489"/>
      <c r="N63" s="489"/>
      <c r="O63" s="489"/>
      <c r="P63" s="489"/>
      <c r="Q63" s="489"/>
      <c r="R63" s="489"/>
      <c r="S63" s="489"/>
      <c r="T63" s="489"/>
      <c r="U63" s="489"/>
      <c r="V63" s="489"/>
      <c r="W63" s="489"/>
      <c r="X63" s="489"/>
      <c r="Y63" s="489"/>
      <c r="Z63" s="489"/>
      <c r="AA63" s="489"/>
      <c r="AB63" s="489"/>
      <c r="AC63" s="489"/>
      <c r="AD63" s="489"/>
      <c r="AE63" s="489"/>
      <c r="AF63" s="489"/>
      <c r="AG63" s="489"/>
      <c r="AH63" s="489"/>
      <c r="AI63" s="489"/>
      <c r="AJ63" s="480"/>
      <c r="AK63" s="480"/>
      <c r="AL63" s="480"/>
      <c r="AM63" s="480"/>
      <c r="AN63" s="480"/>
      <c r="AO63" s="480"/>
      <c r="AP63" s="480"/>
      <c r="AQ63" s="480"/>
      <c r="AR63" s="480"/>
      <c r="AS63" s="480"/>
      <c r="AT63" s="480"/>
      <c r="AU63" s="480"/>
    </row>
    <row r="64" spans="4:47" s="481" customFormat="1" ht="0" hidden="1" customHeight="1" x14ac:dyDescent="0.3">
      <c r="D64" s="489"/>
      <c r="E64" s="489"/>
      <c r="F64" s="489"/>
      <c r="G64" s="489"/>
      <c r="H64" s="489"/>
      <c r="I64" s="489"/>
      <c r="J64" s="489"/>
      <c r="K64" s="489"/>
      <c r="L64" s="489"/>
      <c r="M64" s="489"/>
      <c r="N64" s="489"/>
      <c r="O64" s="489"/>
      <c r="P64" s="489"/>
      <c r="Q64" s="489"/>
      <c r="R64" s="489"/>
      <c r="S64" s="489"/>
      <c r="T64" s="489"/>
      <c r="U64" s="489"/>
      <c r="V64" s="489"/>
      <c r="W64" s="489"/>
      <c r="X64" s="489"/>
      <c r="Y64" s="489"/>
      <c r="Z64" s="489"/>
      <c r="AA64" s="489"/>
      <c r="AB64" s="489"/>
      <c r="AC64" s="489"/>
      <c r="AD64" s="489"/>
      <c r="AE64" s="489"/>
      <c r="AF64" s="489"/>
      <c r="AG64" s="489"/>
      <c r="AH64" s="489"/>
      <c r="AI64" s="489"/>
      <c r="AJ64" s="480"/>
      <c r="AK64" s="480"/>
      <c r="AL64" s="480"/>
      <c r="AM64" s="480"/>
      <c r="AN64" s="480"/>
      <c r="AO64" s="480"/>
      <c r="AP64" s="480"/>
      <c r="AQ64" s="480"/>
      <c r="AR64" s="480"/>
      <c r="AS64" s="480"/>
      <c r="AT64" s="480"/>
      <c r="AU64" s="480"/>
    </row>
    <row r="65" spans="4:47" s="481" customFormat="1" ht="0" hidden="1" customHeight="1" x14ac:dyDescent="0.3">
      <c r="D65" s="489"/>
      <c r="E65" s="489"/>
      <c r="F65" s="489"/>
      <c r="G65" s="489"/>
      <c r="H65" s="489"/>
      <c r="I65" s="489"/>
      <c r="J65" s="489"/>
      <c r="K65" s="489"/>
      <c r="L65" s="489"/>
      <c r="M65" s="489"/>
      <c r="N65" s="489"/>
      <c r="O65" s="489"/>
      <c r="P65" s="489"/>
      <c r="Q65" s="489"/>
      <c r="R65" s="489"/>
      <c r="S65" s="489"/>
      <c r="T65" s="489"/>
      <c r="U65" s="489"/>
      <c r="V65" s="489"/>
      <c r="W65" s="489"/>
      <c r="X65" s="489"/>
      <c r="Y65" s="489"/>
      <c r="Z65" s="489"/>
      <c r="AA65" s="489"/>
      <c r="AB65" s="489"/>
      <c r="AC65" s="489"/>
      <c r="AD65" s="489"/>
      <c r="AE65" s="489"/>
      <c r="AF65" s="489"/>
      <c r="AG65" s="489"/>
      <c r="AH65" s="489"/>
      <c r="AI65" s="489"/>
      <c r="AJ65" s="480"/>
      <c r="AK65" s="480"/>
      <c r="AL65" s="480"/>
      <c r="AM65" s="480"/>
      <c r="AN65" s="480"/>
      <c r="AO65" s="480"/>
      <c r="AP65" s="480"/>
      <c r="AQ65" s="480"/>
      <c r="AR65" s="480"/>
      <c r="AS65" s="480"/>
      <c r="AT65" s="480"/>
      <c r="AU65" s="480"/>
    </row>
    <row r="66" spans="4:47" s="481" customFormat="1" ht="0" hidden="1" customHeight="1" x14ac:dyDescent="0.3">
      <c r="D66" s="489"/>
      <c r="E66" s="489"/>
      <c r="F66" s="489"/>
      <c r="G66" s="489"/>
      <c r="H66" s="489"/>
      <c r="I66" s="489"/>
      <c r="J66" s="489"/>
      <c r="K66" s="489"/>
      <c r="L66" s="489"/>
      <c r="M66" s="489"/>
      <c r="N66" s="489"/>
      <c r="O66" s="489"/>
      <c r="P66" s="489"/>
      <c r="Q66" s="489"/>
      <c r="R66" s="489"/>
      <c r="S66" s="489"/>
      <c r="T66" s="489"/>
      <c r="U66" s="489"/>
      <c r="V66" s="489"/>
      <c r="W66" s="489"/>
      <c r="X66" s="489"/>
      <c r="Y66" s="489"/>
      <c r="Z66" s="489"/>
      <c r="AA66" s="489"/>
      <c r="AB66" s="489"/>
      <c r="AC66" s="489"/>
      <c r="AD66" s="489"/>
      <c r="AE66" s="489"/>
      <c r="AF66" s="489"/>
      <c r="AG66" s="489"/>
      <c r="AH66" s="489"/>
      <c r="AI66" s="489"/>
      <c r="AJ66" s="480"/>
      <c r="AK66" s="480"/>
      <c r="AL66" s="480"/>
      <c r="AM66" s="480"/>
      <c r="AN66" s="480"/>
      <c r="AO66" s="480"/>
      <c r="AP66" s="480"/>
      <c r="AQ66" s="480"/>
      <c r="AR66" s="480"/>
      <c r="AS66" s="480"/>
      <c r="AT66" s="480"/>
      <c r="AU66" s="480"/>
    </row>
    <row r="67" spans="4:47" s="481" customFormat="1" ht="0" hidden="1" customHeight="1" x14ac:dyDescent="0.3">
      <c r="D67" s="489"/>
      <c r="E67" s="489"/>
      <c r="F67" s="489"/>
      <c r="G67" s="489"/>
      <c r="H67" s="489"/>
      <c r="I67" s="489"/>
      <c r="J67" s="489"/>
      <c r="K67" s="489"/>
      <c r="L67" s="489"/>
      <c r="M67" s="489"/>
      <c r="N67" s="489"/>
      <c r="O67" s="489"/>
      <c r="P67" s="489"/>
      <c r="Q67" s="489"/>
      <c r="R67" s="489"/>
      <c r="S67" s="489"/>
      <c r="T67" s="489"/>
      <c r="U67" s="489"/>
      <c r="V67" s="489"/>
      <c r="W67" s="489"/>
      <c r="X67" s="489"/>
      <c r="Y67" s="489"/>
      <c r="Z67" s="489"/>
      <c r="AA67" s="489"/>
      <c r="AB67" s="489"/>
      <c r="AC67" s="489"/>
      <c r="AD67" s="489"/>
      <c r="AE67" s="489"/>
      <c r="AF67" s="489"/>
      <c r="AG67" s="489"/>
      <c r="AH67" s="489"/>
      <c r="AI67" s="489"/>
      <c r="AJ67" s="480"/>
      <c r="AK67" s="480"/>
      <c r="AL67" s="480"/>
      <c r="AM67" s="480"/>
      <c r="AN67" s="480"/>
      <c r="AO67" s="480"/>
      <c r="AP67" s="480"/>
      <c r="AQ67" s="480"/>
      <c r="AR67" s="480"/>
      <c r="AS67" s="480"/>
      <c r="AT67" s="480"/>
      <c r="AU67" s="480"/>
    </row>
  </sheetData>
  <sheetProtection formatColumns="0" formatRows="0" autoFilter="0"/>
  <mergeCells count="16">
    <mergeCell ref="M7:O7"/>
    <mergeCell ref="Q7:S7"/>
    <mergeCell ref="A7:A8"/>
    <mergeCell ref="B7:B8"/>
    <mergeCell ref="C7:C8"/>
    <mergeCell ref="D7:D8"/>
    <mergeCell ref="E7:G7"/>
    <mergeCell ref="I7:K7"/>
    <mergeCell ref="A1:B4"/>
    <mergeCell ref="D1:T2"/>
    <mergeCell ref="D3:T4"/>
    <mergeCell ref="A6:D6"/>
    <mergeCell ref="E6:H6"/>
    <mergeCell ref="I6:L6"/>
    <mergeCell ref="M6:P6"/>
    <mergeCell ref="Q6:T6"/>
  </mergeCells>
  <conditionalFormatting sqref="M9:M37 E9:E37 I9:I37 Q9:Q37">
    <cfRule type="cellIs" dxfId="178" priority="1" operator="equal">
      <formula>1</formula>
    </cfRule>
    <cfRule type="cellIs" dxfId="177" priority="2" operator="between">
      <formula>0.31</formula>
      <formula>0.9</formula>
    </cfRule>
    <cfRule type="cellIs" dxfId="176" priority="3" operator="between">
      <formula>0</formula>
      <formula>0.3</formula>
    </cfRule>
  </conditionalFormatting>
  <pageMargins left="0.70866141732283472" right="0.70866141732283472" top="0.74803149606299213" bottom="0.74803149606299213" header="0.31496062992125984" footer="0.31496062992125984"/>
  <pageSetup scale="75"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5AF11-8F27-41D7-A6CA-DAC0523ED2D8}">
  <dimension ref="A1:AU57"/>
  <sheetViews>
    <sheetView zoomScale="91" zoomScaleNormal="91" workbookViewId="0">
      <pane xSplit="4" ySplit="8" topLeftCell="M24" activePane="bottomRight" state="frozen"/>
      <selection pane="topRight" activeCell="F1" sqref="F1"/>
      <selection pane="bottomLeft" activeCell="A9" sqref="A9"/>
      <selection pane="bottomRight" activeCell="S26" sqref="S26"/>
    </sheetView>
  </sheetViews>
  <sheetFormatPr baseColWidth="10" defaultColWidth="0" defaultRowHeight="0" customHeight="1" zeroHeight="1" x14ac:dyDescent="0.3"/>
  <cols>
    <col min="1" max="1" width="4" style="481" bestFit="1" customWidth="1"/>
    <col min="2" max="2" width="49.42578125" style="481" customWidth="1"/>
    <col min="3" max="3" width="10.5703125" style="481" customWidth="1"/>
    <col min="4" max="4" width="24.140625" style="489" customWidth="1"/>
    <col min="5" max="5" width="8.5703125" style="489" customWidth="1"/>
    <col min="6" max="6" width="24.5703125" style="489" customWidth="1"/>
    <col min="7" max="7" width="16.140625" style="489" customWidth="1"/>
    <col min="8" max="8" width="36.42578125" style="489" customWidth="1"/>
    <col min="9" max="9" width="8.5703125" style="489" customWidth="1"/>
    <col min="10" max="10" width="27.85546875" style="489" customWidth="1"/>
    <col min="11" max="11" width="23.7109375" style="489" customWidth="1"/>
    <col min="12" max="12" width="33.7109375" style="489" customWidth="1"/>
    <col min="13" max="13" width="8.5703125" style="489" customWidth="1"/>
    <col min="14" max="14" width="27.85546875" style="489" customWidth="1"/>
    <col min="15" max="15" width="23.7109375" style="489" customWidth="1"/>
    <col min="16" max="16" width="33.7109375" style="489" customWidth="1"/>
    <col min="17" max="17" width="8.5703125" style="489" customWidth="1"/>
    <col min="18" max="18" width="27.85546875" style="489" customWidth="1"/>
    <col min="19" max="19" width="23.7109375" style="489" customWidth="1"/>
    <col min="20" max="20" width="33.7109375" style="489" customWidth="1"/>
    <col min="21" max="21" width="11.42578125" style="489" customWidth="1"/>
    <col min="22" max="35" width="11.42578125" style="489" hidden="1" customWidth="1"/>
    <col min="36" max="16384" width="11.42578125" style="480" hidden="1"/>
  </cols>
  <sheetData>
    <row r="1" spans="1:47" ht="21" customHeight="1" x14ac:dyDescent="0.3">
      <c r="A1" s="573" t="s">
        <v>184</v>
      </c>
      <c r="B1" s="574"/>
      <c r="C1" s="496"/>
      <c r="D1" s="601" t="s">
        <v>38</v>
      </c>
      <c r="E1" s="601"/>
      <c r="F1" s="601"/>
      <c r="G1" s="601"/>
      <c r="H1" s="601"/>
      <c r="I1" s="601"/>
      <c r="J1" s="601"/>
      <c r="K1" s="601"/>
      <c r="L1" s="601"/>
      <c r="M1" s="601"/>
      <c r="N1" s="601"/>
      <c r="O1" s="601"/>
      <c r="P1" s="601"/>
      <c r="Q1" s="601"/>
      <c r="R1" s="601"/>
      <c r="S1" s="601"/>
      <c r="T1" s="601"/>
      <c r="U1" s="483"/>
      <c r="V1" s="483"/>
      <c r="W1" s="483"/>
      <c r="X1" s="483"/>
      <c r="Y1" s="483"/>
      <c r="Z1" s="483"/>
      <c r="AA1" s="483"/>
      <c r="AB1" s="483"/>
      <c r="AC1" s="483"/>
      <c r="AD1" s="483"/>
      <c r="AE1" s="483"/>
      <c r="AF1" s="483"/>
      <c r="AG1" s="483"/>
      <c r="AH1" s="483"/>
      <c r="AI1" s="483"/>
    </row>
    <row r="2" spans="1:47" ht="18" customHeight="1" x14ac:dyDescent="0.3">
      <c r="A2" s="576"/>
      <c r="B2" s="577"/>
      <c r="C2" s="497"/>
      <c r="D2" s="601"/>
      <c r="E2" s="601"/>
      <c r="F2" s="601"/>
      <c r="G2" s="601"/>
      <c r="H2" s="601"/>
      <c r="I2" s="601"/>
      <c r="J2" s="601"/>
      <c r="K2" s="601"/>
      <c r="L2" s="601"/>
      <c r="M2" s="601"/>
      <c r="N2" s="601"/>
      <c r="O2" s="601"/>
      <c r="P2" s="601"/>
      <c r="Q2" s="601"/>
      <c r="R2" s="601"/>
      <c r="S2" s="601"/>
      <c r="T2" s="601"/>
      <c r="U2" s="483"/>
      <c r="V2" s="483"/>
      <c r="W2" s="483"/>
      <c r="X2" s="483"/>
      <c r="Y2" s="483"/>
      <c r="Z2" s="483"/>
      <c r="AA2" s="483"/>
      <c r="AB2" s="483"/>
      <c r="AC2" s="483"/>
      <c r="AD2" s="483"/>
      <c r="AE2" s="483"/>
      <c r="AF2" s="483"/>
      <c r="AG2" s="483"/>
      <c r="AH2" s="483"/>
      <c r="AI2" s="483"/>
    </row>
    <row r="3" spans="1:47" ht="23.25" customHeight="1" x14ac:dyDescent="0.3">
      <c r="A3" s="576"/>
      <c r="B3" s="577"/>
      <c r="C3" s="497"/>
      <c r="D3" s="601" t="s">
        <v>837</v>
      </c>
      <c r="E3" s="601"/>
      <c r="F3" s="601"/>
      <c r="G3" s="601"/>
      <c r="H3" s="601"/>
      <c r="I3" s="601"/>
      <c r="J3" s="601"/>
      <c r="K3" s="601"/>
      <c r="L3" s="601"/>
      <c r="M3" s="601"/>
      <c r="N3" s="601"/>
      <c r="O3" s="601"/>
      <c r="P3" s="601"/>
      <c r="Q3" s="601"/>
      <c r="R3" s="601"/>
      <c r="S3" s="601"/>
      <c r="T3" s="601"/>
      <c r="U3" s="483"/>
      <c r="V3" s="483"/>
      <c r="W3" s="483"/>
      <c r="X3" s="483"/>
      <c r="Y3" s="483"/>
      <c r="Z3" s="483"/>
      <c r="AA3" s="483"/>
      <c r="AB3" s="483"/>
      <c r="AC3" s="483"/>
      <c r="AD3" s="483"/>
      <c r="AE3" s="483"/>
      <c r="AF3" s="483"/>
      <c r="AG3" s="483"/>
      <c r="AH3" s="483"/>
      <c r="AI3" s="483"/>
    </row>
    <row r="4" spans="1:47" ht="23.25" customHeight="1" x14ac:dyDescent="0.3">
      <c r="A4" s="579"/>
      <c r="B4" s="580"/>
      <c r="C4" s="498"/>
      <c r="D4" s="601"/>
      <c r="E4" s="601"/>
      <c r="F4" s="601"/>
      <c r="G4" s="601"/>
      <c r="H4" s="601"/>
      <c r="I4" s="601"/>
      <c r="J4" s="601"/>
      <c r="K4" s="601"/>
      <c r="L4" s="601"/>
      <c r="M4" s="601"/>
      <c r="N4" s="601"/>
      <c r="O4" s="601"/>
      <c r="P4" s="601"/>
      <c r="Q4" s="601"/>
      <c r="R4" s="601"/>
      <c r="S4" s="601"/>
      <c r="T4" s="601"/>
      <c r="U4" s="483"/>
      <c r="V4" s="483"/>
      <c r="W4" s="483"/>
      <c r="X4" s="483"/>
      <c r="Y4" s="483"/>
      <c r="Z4" s="483"/>
      <c r="AA4" s="483"/>
      <c r="AB4" s="483"/>
      <c r="AC4" s="483"/>
      <c r="AD4" s="483"/>
      <c r="AE4" s="483"/>
      <c r="AF4" s="483"/>
      <c r="AG4" s="483"/>
      <c r="AH4" s="483"/>
      <c r="AI4" s="483"/>
    </row>
    <row r="5" spans="1:47" ht="16.5" hidden="1" x14ac:dyDescent="0.3">
      <c r="A5" s="484"/>
      <c r="B5" s="485"/>
      <c r="C5" s="484"/>
      <c r="D5" s="483"/>
      <c r="E5" s="483"/>
      <c r="F5" s="483"/>
      <c r="G5" s="483"/>
      <c r="H5" s="483"/>
      <c r="I5" s="483"/>
      <c r="J5" s="483"/>
      <c r="K5" s="483"/>
      <c r="L5" s="483"/>
      <c r="M5" s="483"/>
      <c r="N5" s="483"/>
      <c r="O5" s="483"/>
      <c r="P5" s="483"/>
      <c r="Q5" s="483"/>
      <c r="R5" s="483"/>
      <c r="S5" s="483"/>
      <c r="T5" s="483"/>
      <c r="U5" s="483"/>
      <c r="V5" s="483"/>
      <c r="W5" s="483"/>
      <c r="X5" s="483"/>
      <c r="Y5" s="483"/>
      <c r="Z5" s="483"/>
      <c r="AA5" s="483"/>
      <c r="AB5" s="483"/>
      <c r="AC5" s="483"/>
      <c r="AD5" s="483"/>
      <c r="AE5" s="483"/>
      <c r="AF5" s="483"/>
      <c r="AG5" s="483"/>
      <c r="AH5" s="483"/>
      <c r="AI5" s="483"/>
    </row>
    <row r="6" spans="1:47" ht="15.75" customHeight="1" x14ac:dyDescent="0.3">
      <c r="A6" s="602"/>
      <c r="B6" s="602"/>
      <c r="C6" s="602"/>
      <c r="D6" s="602"/>
      <c r="E6" s="571" t="s">
        <v>627</v>
      </c>
      <c r="F6" s="571"/>
      <c r="G6" s="571"/>
      <c r="H6" s="571"/>
      <c r="I6" s="572" t="s">
        <v>628</v>
      </c>
      <c r="J6" s="572"/>
      <c r="K6" s="572"/>
      <c r="L6" s="572"/>
      <c r="M6" s="572" t="s">
        <v>629</v>
      </c>
      <c r="N6" s="572"/>
      <c r="O6" s="572"/>
      <c r="P6" s="572"/>
      <c r="Q6" s="572" t="s">
        <v>793</v>
      </c>
      <c r="R6" s="572"/>
      <c r="S6" s="572"/>
      <c r="T6" s="572"/>
      <c r="U6" s="483"/>
      <c r="V6" s="483"/>
      <c r="W6" s="483"/>
      <c r="X6" s="483"/>
      <c r="Y6" s="483"/>
      <c r="Z6" s="483"/>
      <c r="AA6" s="483"/>
      <c r="AB6" s="483"/>
      <c r="AC6" s="483"/>
      <c r="AD6" s="483"/>
      <c r="AE6" s="483"/>
      <c r="AF6" s="483"/>
      <c r="AG6" s="483"/>
      <c r="AH6" s="483"/>
      <c r="AI6" s="483"/>
    </row>
    <row r="7" spans="1:47" ht="27.75" customHeight="1" x14ac:dyDescent="0.3">
      <c r="A7" s="603" t="s">
        <v>17</v>
      </c>
      <c r="B7" s="604" t="s">
        <v>37</v>
      </c>
      <c r="C7" s="606" t="s">
        <v>168</v>
      </c>
      <c r="D7" s="605" t="s">
        <v>32</v>
      </c>
      <c r="E7" s="559" t="s">
        <v>59</v>
      </c>
      <c r="F7" s="559"/>
      <c r="G7" s="559"/>
      <c r="H7" s="486" t="s">
        <v>60</v>
      </c>
      <c r="I7" s="559" t="s">
        <v>59</v>
      </c>
      <c r="J7" s="559"/>
      <c r="K7" s="559"/>
      <c r="L7" s="486" t="s">
        <v>60</v>
      </c>
      <c r="M7" s="559" t="s">
        <v>59</v>
      </c>
      <c r="N7" s="559"/>
      <c r="O7" s="559"/>
      <c r="P7" s="486" t="s">
        <v>60</v>
      </c>
      <c r="Q7" s="559" t="s">
        <v>59</v>
      </c>
      <c r="R7" s="559"/>
      <c r="S7" s="559"/>
      <c r="T7" s="486" t="s">
        <v>60</v>
      </c>
      <c r="U7" s="483"/>
      <c r="V7" s="483"/>
      <c r="W7" s="483"/>
      <c r="X7" s="483"/>
      <c r="Y7" s="483"/>
      <c r="Z7" s="483"/>
      <c r="AA7" s="483"/>
      <c r="AB7" s="483"/>
      <c r="AC7" s="483"/>
      <c r="AD7" s="483"/>
      <c r="AE7" s="483"/>
      <c r="AF7" s="483"/>
      <c r="AG7" s="483"/>
      <c r="AH7" s="483"/>
      <c r="AI7" s="483"/>
    </row>
    <row r="8" spans="1:47" ht="56.25" customHeight="1" x14ac:dyDescent="0.25">
      <c r="A8" s="603"/>
      <c r="B8" s="604"/>
      <c r="C8" s="607"/>
      <c r="D8" s="605"/>
      <c r="E8" s="492" t="s">
        <v>33</v>
      </c>
      <c r="F8" s="492" t="s">
        <v>34</v>
      </c>
      <c r="G8" s="492" t="s">
        <v>35</v>
      </c>
      <c r="H8" s="487" t="s">
        <v>36</v>
      </c>
      <c r="I8" s="492" t="s">
        <v>33</v>
      </c>
      <c r="J8" s="492" t="s">
        <v>34</v>
      </c>
      <c r="K8" s="492" t="s">
        <v>35</v>
      </c>
      <c r="L8" s="487" t="s">
        <v>36</v>
      </c>
      <c r="M8" s="492" t="s">
        <v>33</v>
      </c>
      <c r="N8" s="492" t="s">
        <v>34</v>
      </c>
      <c r="O8" s="492" t="s">
        <v>35</v>
      </c>
      <c r="P8" s="487" t="s">
        <v>36</v>
      </c>
      <c r="Q8" s="492" t="s">
        <v>33</v>
      </c>
      <c r="R8" s="492" t="s">
        <v>34</v>
      </c>
      <c r="S8" s="492" t="s">
        <v>35</v>
      </c>
      <c r="T8" s="487" t="s">
        <v>36</v>
      </c>
      <c r="U8" s="488"/>
      <c r="V8" s="488"/>
      <c r="W8" s="488"/>
      <c r="X8" s="488"/>
      <c r="Y8" s="488"/>
      <c r="Z8" s="488"/>
      <c r="AA8" s="488"/>
      <c r="AB8" s="488"/>
      <c r="AC8" s="488"/>
      <c r="AD8" s="488"/>
      <c r="AE8" s="488"/>
      <c r="AF8" s="488"/>
      <c r="AG8" s="488"/>
      <c r="AH8" s="488"/>
      <c r="AI8" s="488"/>
    </row>
    <row r="9" spans="1:47" s="509" customFormat="1" ht="135" customHeight="1" x14ac:dyDescent="0.25">
      <c r="A9" s="500">
        <v>1</v>
      </c>
      <c r="B9" s="524" t="s">
        <v>836</v>
      </c>
      <c r="C9" s="523" t="s">
        <v>174</v>
      </c>
      <c r="D9" s="517" t="s">
        <v>835</v>
      </c>
      <c r="E9" s="533">
        <v>0</v>
      </c>
      <c r="F9" s="493"/>
      <c r="G9" s="493"/>
      <c r="H9" s="482" t="s">
        <v>669</v>
      </c>
      <c r="I9" s="533">
        <v>0</v>
      </c>
      <c r="J9" s="493"/>
      <c r="K9" s="493"/>
      <c r="L9" s="493"/>
      <c r="M9" s="533">
        <v>0</v>
      </c>
      <c r="N9" s="493"/>
      <c r="O9" s="493"/>
      <c r="P9" s="493"/>
      <c r="Q9" s="533">
        <v>0</v>
      </c>
      <c r="R9" s="532" t="s">
        <v>1621</v>
      </c>
      <c r="S9" s="493"/>
      <c r="T9" s="493"/>
      <c r="U9" s="508"/>
      <c r="V9" s="508"/>
      <c r="W9" s="508"/>
      <c r="X9" s="508"/>
      <c r="Y9" s="508"/>
      <c r="Z9" s="508"/>
      <c r="AA9" s="508"/>
      <c r="AB9" s="508"/>
      <c r="AC9" s="508"/>
      <c r="AD9" s="508"/>
      <c r="AE9" s="508"/>
      <c r="AF9" s="508"/>
      <c r="AG9" s="508"/>
      <c r="AH9" s="508"/>
      <c r="AI9" s="508"/>
    </row>
    <row r="10" spans="1:47" s="509" customFormat="1" ht="87" customHeight="1" x14ac:dyDescent="0.25">
      <c r="A10" s="500">
        <v>2</v>
      </c>
      <c r="B10" s="524" t="s">
        <v>834</v>
      </c>
      <c r="C10" s="523" t="s">
        <v>174</v>
      </c>
      <c r="D10" s="524" t="s">
        <v>831</v>
      </c>
      <c r="E10" s="533">
        <v>0</v>
      </c>
      <c r="F10" s="493"/>
      <c r="G10" s="493"/>
      <c r="H10" s="482"/>
      <c r="I10" s="533">
        <v>0</v>
      </c>
      <c r="J10" s="493"/>
      <c r="K10" s="493"/>
      <c r="L10" s="482"/>
      <c r="M10" s="533">
        <v>0</v>
      </c>
      <c r="N10" s="493"/>
      <c r="O10" s="493"/>
      <c r="P10" s="493"/>
      <c r="Q10" s="533">
        <v>1</v>
      </c>
      <c r="R10" s="493" t="s">
        <v>1622</v>
      </c>
      <c r="S10" s="493" t="s">
        <v>1650</v>
      </c>
      <c r="T10" s="493" t="s">
        <v>1622</v>
      </c>
      <c r="U10" s="508"/>
      <c r="V10" s="508"/>
      <c r="W10" s="508"/>
      <c r="X10" s="508"/>
      <c r="Y10" s="508"/>
      <c r="Z10" s="508"/>
      <c r="AA10" s="508"/>
      <c r="AB10" s="508"/>
      <c r="AC10" s="508"/>
      <c r="AD10" s="508"/>
      <c r="AE10" s="508"/>
      <c r="AF10" s="508"/>
      <c r="AG10" s="508"/>
      <c r="AH10" s="508"/>
      <c r="AI10" s="508"/>
    </row>
    <row r="11" spans="1:47" s="509" customFormat="1" ht="77.25" customHeight="1" x14ac:dyDescent="0.25">
      <c r="A11" s="500">
        <v>3</v>
      </c>
      <c r="B11" s="524" t="s">
        <v>833</v>
      </c>
      <c r="C11" s="523" t="s">
        <v>308</v>
      </c>
      <c r="D11" s="524" t="s">
        <v>831</v>
      </c>
      <c r="E11" s="533">
        <v>0</v>
      </c>
      <c r="F11" s="512"/>
      <c r="G11" s="512"/>
      <c r="H11" s="490"/>
      <c r="I11" s="533">
        <v>1</v>
      </c>
      <c r="J11" s="512" t="s">
        <v>1094</v>
      </c>
      <c r="K11" s="512" t="s">
        <v>1095</v>
      </c>
      <c r="L11" s="530" t="s">
        <v>1096</v>
      </c>
      <c r="M11" s="533">
        <v>1</v>
      </c>
      <c r="N11" s="512"/>
      <c r="O11" s="512"/>
      <c r="P11" s="512"/>
      <c r="Q11" s="533">
        <v>1</v>
      </c>
      <c r="R11" s="512"/>
      <c r="S11" s="512"/>
      <c r="T11" s="512"/>
      <c r="U11" s="508"/>
      <c r="V11" s="508"/>
      <c r="W11" s="508"/>
      <c r="X11" s="508"/>
      <c r="Y11" s="508"/>
      <c r="Z11" s="508"/>
      <c r="AA11" s="508"/>
      <c r="AB11" s="508"/>
      <c r="AC11" s="508"/>
      <c r="AD11" s="508"/>
      <c r="AE11" s="508"/>
      <c r="AF11" s="508"/>
      <c r="AG11" s="508"/>
      <c r="AH11" s="508"/>
      <c r="AI11" s="508"/>
    </row>
    <row r="12" spans="1:47" s="509" customFormat="1" ht="87.75" customHeight="1" x14ac:dyDescent="0.25">
      <c r="A12" s="500">
        <v>4</v>
      </c>
      <c r="B12" s="524" t="s">
        <v>832</v>
      </c>
      <c r="C12" s="523" t="s">
        <v>178</v>
      </c>
      <c r="D12" s="524" t="s">
        <v>831</v>
      </c>
      <c r="E12" s="533">
        <v>0</v>
      </c>
      <c r="F12" s="514"/>
      <c r="G12" s="514"/>
      <c r="H12" s="514"/>
      <c r="I12" s="533">
        <v>0.5</v>
      </c>
      <c r="J12" s="514" t="s">
        <v>1097</v>
      </c>
      <c r="K12" s="514" t="s">
        <v>1095</v>
      </c>
      <c r="L12" s="514" t="s">
        <v>1098</v>
      </c>
      <c r="M12" s="533">
        <v>0.5</v>
      </c>
      <c r="N12" s="513"/>
      <c r="O12" s="513"/>
      <c r="P12" s="513"/>
      <c r="Q12" s="533">
        <v>1</v>
      </c>
      <c r="R12" s="514" t="s">
        <v>1623</v>
      </c>
      <c r="S12" s="513" t="s">
        <v>1651</v>
      </c>
      <c r="T12" s="514" t="s">
        <v>1623</v>
      </c>
      <c r="U12" s="501"/>
      <c r="V12" s="501"/>
      <c r="W12" s="501"/>
      <c r="X12" s="501"/>
      <c r="Y12" s="501"/>
      <c r="Z12" s="501"/>
      <c r="AA12" s="501"/>
      <c r="AB12" s="501"/>
      <c r="AC12" s="501"/>
      <c r="AD12" s="501"/>
      <c r="AE12" s="501"/>
      <c r="AF12" s="501"/>
      <c r="AG12" s="501"/>
      <c r="AH12" s="501"/>
      <c r="AI12" s="501"/>
    </row>
    <row r="13" spans="1:47" s="509" customFormat="1" ht="108" customHeight="1" x14ac:dyDescent="0.25">
      <c r="A13" s="500">
        <v>5</v>
      </c>
      <c r="B13" s="529" t="s">
        <v>830</v>
      </c>
      <c r="C13" s="523" t="s">
        <v>308</v>
      </c>
      <c r="D13" s="524" t="s">
        <v>829</v>
      </c>
      <c r="E13" s="533">
        <v>0</v>
      </c>
      <c r="F13" s="513"/>
      <c r="G13" s="513"/>
      <c r="H13" s="513"/>
      <c r="I13" s="533">
        <v>0.5</v>
      </c>
      <c r="J13" s="531" t="s">
        <v>1099</v>
      </c>
      <c r="K13" s="514" t="s">
        <v>1100</v>
      </c>
      <c r="L13" s="531" t="s">
        <v>1101</v>
      </c>
      <c r="M13" s="533">
        <v>0.5</v>
      </c>
      <c r="N13" s="513"/>
      <c r="O13" s="513"/>
      <c r="P13" s="513"/>
      <c r="Q13" s="533">
        <v>1</v>
      </c>
      <c r="R13" s="512" t="s">
        <v>1624</v>
      </c>
      <c r="S13" s="513" t="s">
        <v>1652</v>
      </c>
      <c r="T13" s="512" t="s">
        <v>1624</v>
      </c>
      <c r="U13" s="501"/>
      <c r="V13" s="501"/>
      <c r="W13" s="501"/>
      <c r="X13" s="501"/>
      <c r="Y13" s="501"/>
      <c r="Z13" s="501"/>
      <c r="AA13" s="501"/>
      <c r="AB13" s="501"/>
      <c r="AC13" s="501"/>
      <c r="AD13" s="501"/>
      <c r="AE13" s="501"/>
      <c r="AF13" s="501"/>
      <c r="AG13" s="501"/>
      <c r="AH13" s="501"/>
      <c r="AI13" s="501"/>
    </row>
    <row r="14" spans="1:47" s="509" customFormat="1" ht="77.25" customHeight="1" x14ac:dyDescent="0.25">
      <c r="A14" s="500">
        <v>6</v>
      </c>
      <c r="B14" s="524" t="s">
        <v>828</v>
      </c>
      <c r="C14" s="523" t="s">
        <v>308</v>
      </c>
      <c r="D14" s="524" t="s">
        <v>812</v>
      </c>
      <c r="E14" s="533">
        <v>1</v>
      </c>
      <c r="F14" s="514" t="s">
        <v>954</v>
      </c>
      <c r="G14" s="513" t="s">
        <v>820</v>
      </c>
      <c r="H14" s="514" t="s">
        <v>956</v>
      </c>
      <c r="I14" s="533">
        <v>1</v>
      </c>
      <c r="J14" s="514" t="s">
        <v>1102</v>
      </c>
      <c r="K14" s="513" t="s">
        <v>820</v>
      </c>
      <c r="L14" s="514" t="s">
        <v>1103</v>
      </c>
      <c r="M14" s="533">
        <v>1</v>
      </c>
      <c r="N14" s="513"/>
      <c r="O14" s="513"/>
      <c r="P14" s="513"/>
      <c r="Q14" s="533">
        <v>1</v>
      </c>
      <c r="R14" s="512"/>
      <c r="S14" s="513"/>
      <c r="T14" s="512"/>
      <c r="U14" s="501"/>
      <c r="V14" s="501"/>
      <c r="W14" s="501"/>
      <c r="X14" s="501"/>
      <c r="Y14" s="501"/>
      <c r="Z14" s="501"/>
      <c r="AA14" s="501"/>
      <c r="AB14" s="501"/>
      <c r="AC14" s="501"/>
      <c r="AD14" s="501"/>
      <c r="AE14" s="501"/>
      <c r="AF14" s="501"/>
      <c r="AG14" s="501"/>
      <c r="AH14" s="501"/>
      <c r="AI14" s="501"/>
    </row>
    <row r="15" spans="1:47" s="509" customFormat="1" ht="77.25" customHeight="1" x14ac:dyDescent="0.25">
      <c r="A15" s="500">
        <v>7</v>
      </c>
      <c r="B15" s="524" t="s">
        <v>827</v>
      </c>
      <c r="C15" s="523" t="s">
        <v>174</v>
      </c>
      <c r="D15" s="524" t="s">
        <v>812</v>
      </c>
      <c r="E15" s="533"/>
      <c r="F15" s="513"/>
      <c r="G15" s="513"/>
      <c r="H15" s="513"/>
      <c r="I15" s="533">
        <v>1</v>
      </c>
      <c r="J15" s="514" t="s">
        <v>1104</v>
      </c>
      <c r="K15" s="514" t="s">
        <v>1105</v>
      </c>
      <c r="L15" s="514" t="s">
        <v>1106</v>
      </c>
      <c r="M15" s="533">
        <v>1</v>
      </c>
      <c r="N15" s="514"/>
      <c r="O15" s="514"/>
      <c r="P15" s="514"/>
      <c r="Q15" s="533">
        <v>1</v>
      </c>
      <c r="R15" s="514"/>
      <c r="S15" s="513"/>
      <c r="T15" s="513"/>
      <c r="U15" s="501"/>
      <c r="V15" s="501"/>
      <c r="W15" s="501"/>
      <c r="X15" s="501"/>
      <c r="Y15" s="501"/>
      <c r="Z15" s="501"/>
      <c r="AA15" s="501"/>
      <c r="AB15" s="501"/>
      <c r="AC15" s="501"/>
      <c r="AD15" s="501"/>
      <c r="AE15" s="501"/>
      <c r="AF15" s="501"/>
      <c r="AG15" s="501"/>
      <c r="AH15" s="501"/>
      <c r="AI15" s="501"/>
    </row>
    <row r="16" spans="1:47" s="501" customFormat="1" ht="52.5" customHeight="1" x14ac:dyDescent="0.25">
      <c r="A16" s="500">
        <v>8</v>
      </c>
      <c r="B16" s="524" t="s">
        <v>826</v>
      </c>
      <c r="C16" s="527" t="s">
        <v>308</v>
      </c>
      <c r="D16" s="524" t="s">
        <v>825</v>
      </c>
      <c r="E16" s="533">
        <v>0.5</v>
      </c>
      <c r="F16" s="524" t="s">
        <v>957</v>
      </c>
      <c r="G16" s="514" t="s">
        <v>824</v>
      </c>
      <c r="H16" s="524" t="s">
        <v>957</v>
      </c>
      <c r="I16" s="533">
        <v>0.5</v>
      </c>
      <c r="J16" s="514" t="s">
        <v>1107</v>
      </c>
      <c r="K16" s="514" t="s">
        <v>1108</v>
      </c>
      <c r="L16" s="514" t="s">
        <v>1109</v>
      </c>
      <c r="M16" s="533">
        <v>0.5</v>
      </c>
      <c r="N16" s="514"/>
      <c r="O16" s="514"/>
      <c r="P16" s="514"/>
      <c r="Q16" s="533">
        <v>1</v>
      </c>
      <c r="R16" s="514" t="s">
        <v>1625</v>
      </c>
      <c r="S16" s="513" t="s">
        <v>186</v>
      </c>
      <c r="T16" s="514" t="s">
        <v>1625</v>
      </c>
      <c r="AJ16" s="509"/>
      <c r="AK16" s="509"/>
      <c r="AL16" s="509"/>
      <c r="AM16" s="509"/>
      <c r="AN16" s="509"/>
      <c r="AO16" s="509"/>
      <c r="AP16" s="509"/>
      <c r="AQ16" s="509"/>
      <c r="AR16" s="509"/>
      <c r="AS16" s="509"/>
      <c r="AT16" s="509"/>
      <c r="AU16" s="509"/>
    </row>
    <row r="17" spans="1:47" s="501" customFormat="1" ht="85.5" customHeight="1" x14ac:dyDescent="0.25">
      <c r="A17" s="500">
        <v>9</v>
      </c>
      <c r="B17" s="524" t="s">
        <v>823</v>
      </c>
      <c r="C17" s="527" t="s">
        <v>174</v>
      </c>
      <c r="D17" s="524" t="s">
        <v>812</v>
      </c>
      <c r="E17" s="533">
        <v>0</v>
      </c>
      <c r="F17" s="513"/>
      <c r="G17" s="513"/>
      <c r="H17" s="513"/>
      <c r="I17" s="533">
        <v>0</v>
      </c>
      <c r="J17" s="513"/>
      <c r="K17" s="513"/>
      <c r="L17" s="513"/>
      <c r="M17" s="533">
        <v>0</v>
      </c>
      <c r="N17" s="513"/>
      <c r="O17" s="513"/>
      <c r="P17" s="513"/>
      <c r="Q17" s="533">
        <v>1</v>
      </c>
      <c r="R17" s="514" t="s">
        <v>1626</v>
      </c>
      <c r="S17" s="513" t="s">
        <v>1653</v>
      </c>
      <c r="T17" s="514" t="s">
        <v>1626</v>
      </c>
      <c r="AJ17" s="509"/>
      <c r="AK17" s="509"/>
      <c r="AL17" s="509"/>
      <c r="AM17" s="509"/>
      <c r="AN17" s="509"/>
      <c r="AO17" s="509"/>
      <c r="AP17" s="509"/>
      <c r="AQ17" s="509"/>
      <c r="AR17" s="509"/>
      <c r="AS17" s="509"/>
      <c r="AT17" s="509"/>
      <c r="AU17" s="509"/>
    </row>
    <row r="18" spans="1:47" s="501" customFormat="1" ht="75" customHeight="1" x14ac:dyDescent="0.25">
      <c r="A18" s="500">
        <v>10</v>
      </c>
      <c r="B18" s="524" t="s">
        <v>822</v>
      </c>
      <c r="C18" s="527" t="s">
        <v>308</v>
      </c>
      <c r="D18" s="524" t="s">
        <v>812</v>
      </c>
      <c r="E18" s="533">
        <v>0</v>
      </c>
      <c r="F18" s="513"/>
      <c r="G18" s="513"/>
      <c r="H18" s="513"/>
      <c r="I18" s="533">
        <v>0</v>
      </c>
      <c r="J18" s="528"/>
      <c r="K18" s="528"/>
      <c r="L18" s="514"/>
      <c r="M18" s="533">
        <v>0</v>
      </c>
      <c r="N18" s="513"/>
      <c r="O18" s="513"/>
      <c r="P18" s="513"/>
      <c r="Q18" s="533">
        <v>0</v>
      </c>
      <c r="R18" s="514" t="s">
        <v>1627</v>
      </c>
      <c r="S18" s="513"/>
      <c r="T18" s="513"/>
      <c r="AJ18" s="509"/>
      <c r="AK18" s="509"/>
      <c r="AL18" s="509"/>
      <c r="AM18" s="509"/>
      <c r="AN18" s="509"/>
      <c r="AO18" s="509"/>
      <c r="AP18" s="509"/>
      <c r="AQ18" s="509"/>
      <c r="AR18" s="509"/>
      <c r="AS18" s="509"/>
      <c r="AT18" s="509"/>
      <c r="AU18" s="509"/>
    </row>
    <row r="19" spans="1:47" s="501" customFormat="1" ht="85.5" customHeight="1" x14ac:dyDescent="0.25">
      <c r="A19" s="500">
        <v>11</v>
      </c>
      <c r="B19" s="524" t="s">
        <v>821</v>
      </c>
      <c r="C19" s="527" t="s">
        <v>308</v>
      </c>
      <c r="D19" s="524" t="s">
        <v>812</v>
      </c>
      <c r="E19" s="533">
        <v>1</v>
      </c>
      <c r="F19" s="524" t="s">
        <v>955</v>
      </c>
      <c r="G19" s="513" t="s">
        <v>952</v>
      </c>
      <c r="H19" s="524" t="s">
        <v>955</v>
      </c>
      <c r="I19" s="533">
        <v>1</v>
      </c>
      <c r="J19" s="514" t="s">
        <v>1110</v>
      </c>
      <c r="K19" s="514" t="s">
        <v>1111</v>
      </c>
      <c r="L19" s="531" t="s">
        <v>1112</v>
      </c>
      <c r="M19" s="533">
        <v>1</v>
      </c>
      <c r="N19" s="514"/>
      <c r="O19" s="514"/>
      <c r="P19" s="514"/>
      <c r="Q19" s="533">
        <v>1</v>
      </c>
      <c r="R19" s="514" t="s">
        <v>1628</v>
      </c>
      <c r="S19" s="513"/>
      <c r="T19" s="513"/>
      <c r="AJ19" s="509"/>
      <c r="AK19" s="509"/>
      <c r="AL19" s="509"/>
      <c r="AM19" s="509"/>
      <c r="AN19" s="509"/>
      <c r="AO19" s="509"/>
      <c r="AP19" s="509"/>
      <c r="AQ19" s="509"/>
      <c r="AR19" s="509"/>
      <c r="AS19" s="509"/>
      <c r="AT19" s="509"/>
      <c r="AU19" s="509"/>
    </row>
    <row r="20" spans="1:47" s="501" customFormat="1" ht="72" customHeight="1" x14ac:dyDescent="0.25">
      <c r="A20" s="500">
        <v>12</v>
      </c>
      <c r="B20" s="524" t="s">
        <v>819</v>
      </c>
      <c r="C20" s="527" t="s">
        <v>174</v>
      </c>
      <c r="D20" s="524" t="s">
        <v>812</v>
      </c>
      <c r="E20" s="533">
        <v>0</v>
      </c>
      <c r="F20" s="513"/>
      <c r="G20" s="513"/>
      <c r="H20" s="513"/>
      <c r="I20" s="533">
        <v>0</v>
      </c>
      <c r="J20" s="513"/>
      <c r="K20" s="513"/>
      <c r="L20" s="513"/>
      <c r="M20" s="533">
        <v>0.5</v>
      </c>
      <c r="N20" s="514" t="s">
        <v>1387</v>
      </c>
      <c r="O20" s="514" t="s">
        <v>1388</v>
      </c>
      <c r="P20" s="514" t="s">
        <v>1389</v>
      </c>
      <c r="Q20" s="533">
        <v>1</v>
      </c>
      <c r="R20" s="514" t="s">
        <v>1629</v>
      </c>
      <c r="S20" s="514" t="s">
        <v>1388</v>
      </c>
      <c r="T20" s="514" t="s">
        <v>1629</v>
      </c>
      <c r="AJ20" s="509"/>
      <c r="AK20" s="509"/>
      <c r="AL20" s="509"/>
      <c r="AM20" s="509"/>
      <c r="AN20" s="509"/>
      <c r="AO20" s="509"/>
      <c r="AP20" s="509"/>
      <c r="AQ20" s="509"/>
      <c r="AR20" s="509"/>
      <c r="AS20" s="509"/>
      <c r="AT20" s="509"/>
      <c r="AU20" s="509"/>
    </row>
    <row r="21" spans="1:47" s="501" customFormat="1" ht="242.25" x14ac:dyDescent="0.25">
      <c r="A21" s="500">
        <v>13</v>
      </c>
      <c r="B21" s="524" t="s">
        <v>818</v>
      </c>
      <c r="C21" s="527" t="s">
        <v>174</v>
      </c>
      <c r="D21" s="524" t="s">
        <v>812</v>
      </c>
      <c r="E21" s="533">
        <v>0</v>
      </c>
      <c r="F21" s="513"/>
      <c r="G21" s="513"/>
      <c r="H21" s="513"/>
      <c r="I21" s="533">
        <v>0</v>
      </c>
      <c r="J21" s="513"/>
      <c r="K21" s="513"/>
      <c r="L21" s="513"/>
      <c r="M21" s="533">
        <v>0.5</v>
      </c>
      <c r="N21" s="514" t="s">
        <v>1387</v>
      </c>
      <c r="O21" s="514" t="s">
        <v>1388</v>
      </c>
      <c r="P21" s="514" t="s">
        <v>1389</v>
      </c>
      <c r="Q21" s="533">
        <v>1</v>
      </c>
      <c r="R21" s="514" t="s">
        <v>1630</v>
      </c>
      <c r="S21" s="514" t="s">
        <v>1388</v>
      </c>
      <c r="T21" s="514" t="s">
        <v>1389</v>
      </c>
      <c r="AJ21" s="509"/>
      <c r="AK21" s="509"/>
      <c r="AL21" s="509"/>
      <c r="AM21" s="509"/>
      <c r="AN21" s="509"/>
      <c r="AO21" s="509"/>
      <c r="AP21" s="509"/>
      <c r="AQ21" s="509"/>
      <c r="AR21" s="509"/>
      <c r="AS21" s="509"/>
      <c r="AT21" s="509"/>
      <c r="AU21" s="509"/>
    </row>
    <row r="22" spans="1:47" s="501" customFormat="1" ht="78" customHeight="1" x14ac:dyDescent="0.25">
      <c r="A22" s="500">
        <v>14</v>
      </c>
      <c r="B22" s="524" t="s">
        <v>817</v>
      </c>
      <c r="C22" s="527" t="s">
        <v>174</v>
      </c>
      <c r="D22" s="524" t="s">
        <v>812</v>
      </c>
      <c r="E22" s="533">
        <v>0</v>
      </c>
      <c r="F22" s="513"/>
      <c r="G22" s="513"/>
      <c r="H22" s="513"/>
      <c r="I22" s="533">
        <v>0.5</v>
      </c>
      <c r="J22" s="514" t="s">
        <v>1113</v>
      </c>
      <c r="K22" s="514" t="s">
        <v>1114</v>
      </c>
      <c r="L22" s="514" t="s">
        <v>1115</v>
      </c>
      <c r="M22" s="533">
        <v>0.5</v>
      </c>
      <c r="N22" s="514" t="s">
        <v>1390</v>
      </c>
      <c r="O22" s="513" t="s">
        <v>1391</v>
      </c>
      <c r="P22" s="514" t="s">
        <v>1392</v>
      </c>
      <c r="Q22" s="533">
        <v>1</v>
      </c>
      <c r="R22" s="514" t="s">
        <v>1631</v>
      </c>
      <c r="S22" s="513" t="s">
        <v>186</v>
      </c>
      <c r="T22" s="514" t="s">
        <v>1631</v>
      </c>
      <c r="AJ22" s="509"/>
      <c r="AK22" s="509"/>
      <c r="AL22" s="509"/>
      <c r="AM22" s="509"/>
      <c r="AN22" s="509"/>
      <c r="AO22" s="509"/>
      <c r="AP22" s="509"/>
      <c r="AQ22" s="509"/>
      <c r="AR22" s="509"/>
      <c r="AS22" s="509"/>
      <c r="AT22" s="509"/>
      <c r="AU22" s="509"/>
    </row>
    <row r="23" spans="1:47" s="501" customFormat="1" ht="74.25" customHeight="1" x14ac:dyDescent="0.25">
      <c r="A23" s="500">
        <v>15</v>
      </c>
      <c r="B23" s="524" t="s">
        <v>816</v>
      </c>
      <c r="C23" s="527" t="s">
        <v>174</v>
      </c>
      <c r="D23" s="524" t="s">
        <v>812</v>
      </c>
      <c r="E23" s="533">
        <v>0</v>
      </c>
      <c r="F23" s="513"/>
      <c r="G23" s="513"/>
      <c r="H23" s="513"/>
      <c r="I23" s="533">
        <v>0</v>
      </c>
      <c r="J23" s="513"/>
      <c r="K23" s="513"/>
      <c r="L23" s="513"/>
      <c r="M23" s="533">
        <v>0.5</v>
      </c>
      <c r="N23" s="514" t="s">
        <v>1387</v>
      </c>
      <c r="O23" s="514" t="s">
        <v>1388</v>
      </c>
      <c r="P23" s="514" t="s">
        <v>1389</v>
      </c>
      <c r="Q23" s="533">
        <v>1</v>
      </c>
      <c r="R23" s="514" t="s">
        <v>1632</v>
      </c>
      <c r="S23" s="513" t="s">
        <v>1654</v>
      </c>
      <c r="T23" s="514" t="s">
        <v>1632</v>
      </c>
      <c r="AJ23" s="509"/>
      <c r="AK23" s="509"/>
      <c r="AL23" s="509"/>
      <c r="AM23" s="509"/>
      <c r="AN23" s="509"/>
      <c r="AO23" s="509"/>
      <c r="AP23" s="509"/>
      <c r="AQ23" s="509"/>
      <c r="AR23" s="509"/>
      <c r="AS23" s="509"/>
      <c r="AT23" s="509"/>
      <c r="AU23" s="509"/>
    </row>
    <row r="24" spans="1:47" s="501" customFormat="1" ht="74.25" customHeight="1" x14ac:dyDescent="0.25">
      <c r="A24" s="500">
        <v>16</v>
      </c>
      <c r="B24" s="524" t="s">
        <v>815</v>
      </c>
      <c r="C24" s="527" t="s">
        <v>178</v>
      </c>
      <c r="D24" s="524" t="s">
        <v>812</v>
      </c>
      <c r="E24" s="533">
        <v>1</v>
      </c>
      <c r="F24" s="514" t="s">
        <v>958</v>
      </c>
      <c r="G24" s="514" t="s">
        <v>953</v>
      </c>
      <c r="H24" s="514" t="s">
        <v>958</v>
      </c>
      <c r="I24" s="533">
        <v>1</v>
      </c>
      <c r="J24" s="514" t="s">
        <v>958</v>
      </c>
      <c r="K24" s="514" t="s">
        <v>953</v>
      </c>
      <c r="L24" s="514" t="s">
        <v>958</v>
      </c>
      <c r="M24" s="533">
        <v>1</v>
      </c>
      <c r="N24" s="513"/>
      <c r="O24" s="513"/>
      <c r="P24" s="513"/>
      <c r="Q24" s="533">
        <v>1</v>
      </c>
      <c r="R24" s="514"/>
      <c r="S24" s="513"/>
      <c r="T24" s="514"/>
      <c r="AJ24" s="509"/>
      <c r="AK24" s="509"/>
      <c r="AL24" s="509"/>
      <c r="AM24" s="509"/>
      <c r="AN24" s="509"/>
      <c r="AO24" s="509"/>
      <c r="AP24" s="509"/>
      <c r="AQ24" s="509"/>
      <c r="AR24" s="509"/>
      <c r="AS24" s="509"/>
      <c r="AT24" s="509"/>
      <c r="AU24" s="509"/>
    </row>
    <row r="25" spans="1:47" s="501" customFormat="1" ht="117.75" customHeight="1" x14ac:dyDescent="0.25">
      <c r="A25" s="500">
        <v>17</v>
      </c>
      <c r="B25" s="524" t="s">
        <v>814</v>
      </c>
      <c r="C25" s="527" t="s">
        <v>174</v>
      </c>
      <c r="D25" s="524" t="s">
        <v>812</v>
      </c>
      <c r="E25" s="533">
        <v>0</v>
      </c>
      <c r="F25" s="513"/>
      <c r="G25" s="513"/>
      <c r="H25" s="513"/>
      <c r="I25" s="533">
        <v>0</v>
      </c>
      <c r="J25" s="513"/>
      <c r="K25" s="513"/>
      <c r="L25" s="513"/>
      <c r="M25" s="533">
        <v>1</v>
      </c>
      <c r="N25" s="514" t="s">
        <v>1395</v>
      </c>
      <c r="O25" s="513" t="s">
        <v>1394</v>
      </c>
      <c r="P25" s="514" t="s">
        <v>1393</v>
      </c>
      <c r="Q25" s="533">
        <v>1</v>
      </c>
      <c r="R25" s="514"/>
      <c r="S25" s="513"/>
      <c r="T25" s="513"/>
      <c r="AJ25" s="509"/>
      <c r="AK25" s="509"/>
      <c r="AL25" s="509"/>
      <c r="AM25" s="509"/>
      <c r="AN25" s="509"/>
      <c r="AO25" s="509"/>
      <c r="AP25" s="509"/>
      <c r="AQ25" s="509"/>
      <c r="AR25" s="509"/>
      <c r="AS25" s="509"/>
      <c r="AT25" s="509"/>
      <c r="AU25" s="509"/>
    </row>
    <row r="26" spans="1:47" s="501" customFormat="1" ht="115.5" customHeight="1" x14ac:dyDescent="0.25">
      <c r="A26" s="500">
        <v>19</v>
      </c>
      <c r="B26" s="524" t="s">
        <v>813</v>
      </c>
      <c r="C26" s="527" t="s">
        <v>174</v>
      </c>
      <c r="D26" s="524" t="s">
        <v>812</v>
      </c>
      <c r="E26" s="533">
        <v>0</v>
      </c>
      <c r="F26" s="513"/>
      <c r="G26" s="513"/>
      <c r="H26" s="513"/>
      <c r="I26" s="533">
        <v>0</v>
      </c>
      <c r="J26" s="514"/>
      <c r="K26" s="512"/>
      <c r="L26" s="514"/>
      <c r="M26" s="533">
        <v>0</v>
      </c>
      <c r="N26" s="512"/>
      <c r="O26" s="512"/>
      <c r="P26" s="512"/>
      <c r="Q26" s="533">
        <v>0</v>
      </c>
      <c r="R26" s="514" t="s">
        <v>1621</v>
      </c>
      <c r="S26" s="513"/>
      <c r="T26" s="513"/>
      <c r="AJ26" s="509"/>
      <c r="AK26" s="509"/>
      <c r="AL26" s="509"/>
      <c r="AM26" s="509"/>
      <c r="AN26" s="509"/>
      <c r="AO26" s="509"/>
      <c r="AP26" s="509"/>
      <c r="AQ26" s="509"/>
      <c r="AR26" s="509"/>
      <c r="AS26" s="509"/>
      <c r="AT26" s="509"/>
      <c r="AU26" s="509"/>
    </row>
    <row r="27" spans="1:47" s="501" customFormat="1" ht="60.75" customHeight="1" x14ac:dyDescent="0.25">
      <c r="A27" s="500">
        <v>22</v>
      </c>
      <c r="B27" s="524" t="s">
        <v>811</v>
      </c>
      <c r="C27" s="527" t="s">
        <v>174</v>
      </c>
      <c r="D27" s="526" t="s">
        <v>224</v>
      </c>
      <c r="E27" s="533">
        <v>0</v>
      </c>
      <c r="F27" s="513"/>
      <c r="G27" s="513"/>
      <c r="H27" s="513"/>
      <c r="I27" s="533">
        <v>0</v>
      </c>
      <c r="J27" s="514"/>
      <c r="K27" s="512"/>
      <c r="L27" s="514"/>
      <c r="M27" s="533">
        <v>0</v>
      </c>
      <c r="N27" s="512"/>
      <c r="O27" s="512"/>
      <c r="P27" s="512"/>
      <c r="Q27" s="533">
        <v>1</v>
      </c>
      <c r="R27" s="514" t="s">
        <v>1633</v>
      </c>
      <c r="S27" s="513" t="s">
        <v>186</v>
      </c>
      <c r="T27" s="514" t="s">
        <v>1633</v>
      </c>
      <c r="AJ27" s="509"/>
      <c r="AK27" s="509"/>
      <c r="AL27" s="509"/>
      <c r="AM27" s="509"/>
      <c r="AN27" s="509"/>
      <c r="AO27" s="509"/>
      <c r="AP27" s="509"/>
      <c r="AQ27" s="509"/>
      <c r="AR27" s="509"/>
      <c r="AS27" s="509"/>
      <c r="AT27" s="509"/>
      <c r="AU27" s="509"/>
    </row>
    <row r="28" spans="1:47" s="501" customFormat="1" ht="16.5" customHeight="1" thickBot="1" x14ac:dyDescent="0.3">
      <c r="E28" s="491">
        <f>IFERROR(AVERAGE(E9:E27),"")</f>
        <v>0.19444444444444445</v>
      </c>
      <c r="I28" s="491">
        <f>IFERROR(AVERAGE(I9:I27),"")</f>
        <v>0.36842105263157893</v>
      </c>
      <c r="M28" s="507">
        <f>IFERROR(AVERAGE(M9:M27),"")</f>
        <v>0.5</v>
      </c>
      <c r="Q28" s="507">
        <f>IFERROR(AVERAGE(Q9:Q27),"")</f>
        <v>0.84210526315789469</v>
      </c>
      <c r="AJ28" s="509"/>
      <c r="AK28" s="509"/>
      <c r="AL28" s="509"/>
      <c r="AM28" s="509"/>
      <c r="AN28" s="509"/>
      <c r="AO28" s="509"/>
      <c r="AP28" s="509"/>
      <c r="AQ28" s="509"/>
      <c r="AR28" s="509"/>
      <c r="AS28" s="509"/>
      <c r="AT28" s="509"/>
      <c r="AU28" s="509"/>
    </row>
    <row r="29" spans="1:47" s="501" customFormat="1" ht="16.5" customHeight="1" x14ac:dyDescent="0.25">
      <c r="AJ29" s="509"/>
      <c r="AK29" s="509"/>
      <c r="AL29" s="509"/>
      <c r="AM29" s="509"/>
      <c r="AN29" s="509"/>
      <c r="AO29" s="509"/>
      <c r="AP29" s="509"/>
      <c r="AQ29" s="509"/>
      <c r="AR29" s="509"/>
      <c r="AS29" s="509"/>
      <c r="AT29" s="509"/>
      <c r="AU29" s="509"/>
    </row>
    <row r="30" spans="1:47" s="481" customFormat="1" ht="16.5" customHeight="1" x14ac:dyDescent="0.3">
      <c r="D30" s="489"/>
      <c r="E30" s="489"/>
      <c r="F30" s="489"/>
      <c r="G30" s="489"/>
      <c r="H30" s="489"/>
      <c r="I30" s="489"/>
      <c r="J30" s="489"/>
      <c r="K30" s="489"/>
      <c r="L30" s="489"/>
      <c r="M30" s="489"/>
      <c r="N30" s="489"/>
      <c r="O30" s="489"/>
      <c r="P30" s="489"/>
      <c r="Q30" s="489"/>
      <c r="R30" s="489"/>
      <c r="S30" s="489"/>
      <c r="T30" s="489"/>
      <c r="U30" s="489"/>
      <c r="V30" s="489"/>
      <c r="W30" s="489"/>
      <c r="X30" s="489"/>
      <c r="Y30" s="489"/>
      <c r="Z30" s="489"/>
      <c r="AA30" s="489"/>
      <c r="AB30" s="489"/>
      <c r="AC30" s="489"/>
      <c r="AD30" s="489"/>
      <c r="AE30" s="489"/>
      <c r="AF30" s="489"/>
      <c r="AG30" s="489"/>
      <c r="AH30" s="489"/>
      <c r="AI30" s="489"/>
      <c r="AJ30" s="480"/>
      <c r="AK30" s="480"/>
      <c r="AL30" s="480"/>
      <c r="AM30" s="480"/>
      <c r="AN30" s="480"/>
      <c r="AO30" s="480"/>
      <c r="AP30" s="480"/>
      <c r="AQ30" s="480"/>
      <c r="AR30" s="480"/>
      <c r="AS30" s="480"/>
      <c r="AT30" s="480"/>
      <c r="AU30" s="480"/>
    </row>
    <row r="31" spans="1:47" s="481" customFormat="1" ht="16.5" hidden="1" customHeight="1" thickBot="1" x14ac:dyDescent="0.35">
      <c r="D31" s="489"/>
      <c r="E31" s="489"/>
      <c r="F31" s="489"/>
      <c r="G31" s="489"/>
      <c r="H31" s="489"/>
      <c r="I31" s="489"/>
      <c r="J31" s="489"/>
      <c r="K31" s="489"/>
      <c r="L31" s="489"/>
      <c r="M31" s="489"/>
      <c r="N31" s="489"/>
      <c r="O31" s="489"/>
      <c r="P31" s="489"/>
      <c r="Q31" s="489"/>
      <c r="R31" s="489"/>
      <c r="S31" s="489"/>
      <c r="T31" s="489"/>
      <c r="U31" s="489"/>
      <c r="V31" s="489"/>
      <c r="W31" s="489"/>
      <c r="X31" s="489"/>
      <c r="Y31" s="489"/>
      <c r="Z31" s="489"/>
      <c r="AA31" s="489"/>
      <c r="AB31" s="489"/>
      <c r="AC31" s="489"/>
      <c r="AD31" s="489"/>
      <c r="AE31" s="489"/>
      <c r="AF31" s="489"/>
      <c r="AG31" s="489"/>
      <c r="AH31" s="489"/>
      <c r="AI31" s="489"/>
      <c r="AJ31" s="480"/>
      <c r="AK31" s="480"/>
      <c r="AL31" s="480"/>
      <c r="AM31" s="480"/>
      <c r="AN31" s="480"/>
      <c r="AO31" s="480"/>
      <c r="AP31" s="480"/>
      <c r="AQ31" s="480"/>
      <c r="AR31" s="480"/>
      <c r="AS31" s="480"/>
      <c r="AT31" s="480"/>
      <c r="AU31" s="480"/>
    </row>
    <row r="32" spans="1:47" s="481" customFormat="1" ht="72" hidden="1" customHeight="1" thickBot="1" x14ac:dyDescent="0.35">
      <c r="B32" s="481" t="s">
        <v>959</v>
      </c>
      <c r="C32" s="503" t="s">
        <v>221</v>
      </c>
      <c r="D32" s="503" t="s">
        <v>222</v>
      </c>
      <c r="E32" s="503" t="s">
        <v>191</v>
      </c>
      <c r="F32" s="503" t="s">
        <v>192</v>
      </c>
      <c r="G32" s="506" t="s">
        <v>220</v>
      </c>
      <c r="H32" s="489"/>
      <c r="I32" s="489"/>
      <c r="J32" s="489"/>
      <c r="K32" s="489"/>
      <c r="L32" s="489"/>
      <c r="M32" s="489"/>
      <c r="N32" s="489"/>
      <c r="O32" s="489"/>
      <c r="P32" s="489"/>
      <c r="Q32" s="489"/>
      <c r="R32" s="489"/>
      <c r="S32" s="489"/>
      <c r="T32" s="489"/>
      <c r="U32" s="489"/>
      <c r="V32" s="489"/>
      <c r="W32" s="489"/>
      <c r="X32" s="489"/>
      <c r="Y32" s="489"/>
      <c r="Z32" s="489"/>
      <c r="AA32" s="489"/>
      <c r="AB32" s="489"/>
      <c r="AC32" s="489"/>
      <c r="AD32" s="489"/>
      <c r="AE32" s="489"/>
      <c r="AF32" s="489"/>
      <c r="AG32" s="489"/>
      <c r="AH32" s="489"/>
      <c r="AI32" s="489"/>
      <c r="AJ32" s="480"/>
      <c r="AK32" s="480"/>
      <c r="AL32" s="480"/>
      <c r="AM32" s="480"/>
      <c r="AN32" s="480"/>
      <c r="AO32" s="480"/>
      <c r="AP32" s="480"/>
      <c r="AQ32" s="480"/>
      <c r="AR32" s="480"/>
      <c r="AS32" s="480"/>
      <c r="AT32" s="480"/>
      <c r="AU32" s="480"/>
    </row>
    <row r="33" spans="2:47" s="481" customFormat="1" ht="39" hidden="1" customHeight="1" thickTop="1" thickBot="1" x14ac:dyDescent="0.35">
      <c r="B33" s="511">
        <f>SUM(C34-C33)</f>
        <v>0.80555555555555558</v>
      </c>
      <c r="C33" s="504">
        <f>SUM(E28)</f>
        <v>0.19444444444444445</v>
      </c>
      <c r="D33" s="504">
        <f>I28</f>
        <v>0.36842105263157893</v>
      </c>
      <c r="E33" s="504">
        <f>+M28</f>
        <v>0.5</v>
      </c>
      <c r="F33" s="504">
        <f>+Q28</f>
        <v>0.84210526315789469</v>
      </c>
      <c r="G33" s="505">
        <f>(C33+D33+E33+F33)/4</f>
        <v>0.47624269005847952</v>
      </c>
      <c r="H33" s="489"/>
      <c r="I33" s="489"/>
      <c r="J33" s="489"/>
      <c r="K33" s="489"/>
      <c r="L33" s="489"/>
      <c r="M33" s="489"/>
      <c r="N33" s="489"/>
      <c r="O33" s="489"/>
      <c r="P33" s="489"/>
      <c r="Q33" s="489"/>
      <c r="R33" s="489"/>
      <c r="S33" s="489"/>
      <c r="T33" s="489"/>
      <c r="U33" s="489"/>
      <c r="V33" s="489"/>
      <c r="W33" s="489"/>
      <c r="X33" s="489"/>
      <c r="Y33" s="489"/>
      <c r="Z33" s="489"/>
      <c r="AA33" s="489"/>
      <c r="AB33" s="489"/>
      <c r="AC33" s="489"/>
      <c r="AD33" s="489"/>
      <c r="AE33" s="489"/>
      <c r="AF33" s="489"/>
      <c r="AG33" s="489"/>
      <c r="AH33" s="489"/>
      <c r="AI33" s="489"/>
      <c r="AJ33" s="480"/>
      <c r="AK33" s="480"/>
      <c r="AL33" s="480"/>
      <c r="AM33" s="480"/>
      <c r="AN33" s="480"/>
      <c r="AO33" s="480"/>
      <c r="AP33" s="480"/>
      <c r="AQ33" s="480"/>
      <c r="AR33" s="480"/>
      <c r="AS33" s="480"/>
      <c r="AT33" s="480"/>
      <c r="AU33" s="480"/>
    </row>
    <row r="34" spans="2:47" s="481" customFormat="1" ht="16.5" hidden="1" customHeight="1" x14ac:dyDescent="0.3">
      <c r="C34" s="511">
        <v>1</v>
      </c>
      <c r="D34" s="489"/>
      <c r="E34" s="489"/>
      <c r="F34" s="489"/>
      <c r="G34" s="489"/>
      <c r="H34" s="489"/>
      <c r="I34" s="489"/>
      <c r="J34" s="489"/>
      <c r="K34" s="489"/>
      <c r="L34" s="489"/>
      <c r="M34" s="489"/>
      <c r="N34" s="489"/>
      <c r="O34" s="489"/>
      <c r="P34" s="489"/>
      <c r="Q34" s="489"/>
      <c r="R34" s="489"/>
      <c r="S34" s="489"/>
      <c r="T34" s="489"/>
      <c r="U34" s="489"/>
      <c r="V34" s="489"/>
      <c r="W34" s="489"/>
      <c r="X34" s="489"/>
      <c r="Y34" s="489"/>
      <c r="Z34" s="489"/>
      <c r="AA34" s="489"/>
      <c r="AB34" s="489"/>
      <c r="AC34" s="489"/>
      <c r="AD34" s="489"/>
      <c r="AE34" s="489"/>
      <c r="AF34" s="489"/>
      <c r="AG34" s="489"/>
      <c r="AH34" s="489"/>
      <c r="AI34" s="489"/>
      <c r="AJ34" s="480"/>
      <c r="AK34" s="480"/>
      <c r="AL34" s="480"/>
      <c r="AM34" s="480"/>
      <c r="AN34" s="480"/>
      <c r="AO34" s="480"/>
      <c r="AP34" s="480"/>
      <c r="AQ34" s="480"/>
      <c r="AR34" s="480"/>
      <c r="AS34" s="480"/>
      <c r="AT34" s="480"/>
      <c r="AU34" s="480"/>
    </row>
    <row r="35" spans="2:47" s="481" customFormat="1" ht="16.5" hidden="1" customHeight="1" x14ac:dyDescent="0.3">
      <c r="D35" s="489"/>
      <c r="E35" s="489"/>
      <c r="F35" s="489"/>
      <c r="G35" s="489"/>
      <c r="H35" s="489"/>
      <c r="I35" s="489"/>
      <c r="J35" s="489"/>
      <c r="K35" s="489"/>
      <c r="L35" s="489"/>
      <c r="M35" s="489"/>
      <c r="N35" s="489"/>
      <c r="O35" s="489"/>
      <c r="P35" s="489"/>
      <c r="Q35" s="489"/>
      <c r="R35" s="489"/>
      <c r="S35" s="489"/>
      <c r="T35" s="489"/>
      <c r="U35" s="489"/>
      <c r="V35" s="489"/>
      <c r="W35" s="489"/>
      <c r="X35" s="489"/>
      <c r="Y35" s="489"/>
      <c r="Z35" s="489"/>
      <c r="AA35" s="489"/>
      <c r="AB35" s="489"/>
      <c r="AC35" s="489"/>
      <c r="AD35" s="489"/>
      <c r="AE35" s="489"/>
      <c r="AF35" s="489"/>
      <c r="AG35" s="489"/>
      <c r="AH35" s="489"/>
      <c r="AI35" s="489"/>
      <c r="AJ35" s="480"/>
      <c r="AK35" s="480"/>
      <c r="AL35" s="480"/>
      <c r="AM35" s="480"/>
      <c r="AN35" s="480"/>
      <c r="AO35" s="480"/>
      <c r="AP35" s="480"/>
      <c r="AQ35" s="480"/>
      <c r="AR35" s="480"/>
      <c r="AS35" s="480"/>
      <c r="AT35" s="480"/>
      <c r="AU35" s="480"/>
    </row>
    <row r="36" spans="2:47" s="481" customFormat="1" ht="16.5" hidden="1" customHeight="1" x14ac:dyDescent="0.3">
      <c r="D36" s="489"/>
      <c r="E36" s="489"/>
      <c r="F36" s="489"/>
      <c r="G36" s="489"/>
      <c r="H36" s="489"/>
      <c r="I36" s="489"/>
      <c r="J36" s="489"/>
      <c r="K36" s="489"/>
      <c r="L36" s="489"/>
      <c r="M36" s="489"/>
      <c r="N36" s="489"/>
      <c r="O36" s="489"/>
      <c r="P36" s="489"/>
      <c r="Q36" s="489"/>
      <c r="R36" s="489"/>
      <c r="S36" s="489"/>
      <c r="T36" s="489"/>
      <c r="U36" s="489"/>
      <c r="V36" s="489"/>
      <c r="W36" s="489"/>
      <c r="X36" s="489"/>
      <c r="Y36" s="489"/>
      <c r="Z36" s="489"/>
      <c r="AA36" s="489"/>
      <c r="AB36" s="489"/>
      <c r="AC36" s="489"/>
      <c r="AD36" s="489"/>
      <c r="AE36" s="489"/>
      <c r="AF36" s="489"/>
      <c r="AG36" s="489"/>
      <c r="AH36" s="489"/>
      <c r="AI36" s="489"/>
      <c r="AJ36" s="480"/>
      <c r="AK36" s="480"/>
      <c r="AL36" s="480"/>
      <c r="AM36" s="480"/>
      <c r="AN36" s="480"/>
      <c r="AO36" s="480"/>
      <c r="AP36" s="480"/>
      <c r="AQ36" s="480"/>
      <c r="AR36" s="480"/>
      <c r="AS36" s="480"/>
      <c r="AT36" s="480"/>
      <c r="AU36" s="480"/>
    </row>
    <row r="37" spans="2:47" s="481" customFormat="1" ht="16.5" hidden="1" customHeight="1" x14ac:dyDescent="0.3">
      <c r="D37" s="489"/>
      <c r="E37" s="489"/>
      <c r="F37" s="489"/>
      <c r="G37" s="489"/>
      <c r="H37" s="489"/>
      <c r="I37" s="489"/>
      <c r="J37" s="489"/>
      <c r="K37" s="489"/>
      <c r="L37" s="489"/>
      <c r="M37" s="489"/>
      <c r="N37" s="489"/>
      <c r="O37" s="489"/>
      <c r="P37" s="489"/>
      <c r="Q37" s="489"/>
      <c r="R37" s="489"/>
      <c r="S37" s="489"/>
      <c r="T37" s="489"/>
      <c r="U37" s="489"/>
      <c r="V37" s="489"/>
      <c r="W37" s="489"/>
      <c r="X37" s="489"/>
      <c r="Y37" s="489"/>
      <c r="Z37" s="489"/>
      <c r="AA37" s="489"/>
      <c r="AB37" s="489"/>
      <c r="AC37" s="489"/>
      <c r="AD37" s="489"/>
      <c r="AE37" s="489"/>
      <c r="AF37" s="489"/>
      <c r="AG37" s="489"/>
      <c r="AH37" s="489"/>
      <c r="AI37" s="489"/>
      <c r="AJ37" s="480"/>
      <c r="AK37" s="480"/>
      <c r="AL37" s="480"/>
      <c r="AM37" s="480"/>
      <c r="AN37" s="480"/>
      <c r="AO37" s="480"/>
      <c r="AP37" s="480"/>
      <c r="AQ37" s="480"/>
      <c r="AR37" s="480"/>
      <c r="AS37" s="480"/>
      <c r="AT37" s="480"/>
      <c r="AU37" s="480"/>
    </row>
    <row r="38" spans="2:47" s="481" customFormat="1" ht="16.5" hidden="1" customHeight="1" x14ac:dyDescent="0.3">
      <c r="D38" s="489"/>
      <c r="E38" s="489"/>
      <c r="F38" s="489"/>
      <c r="G38" s="489"/>
      <c r="H38" s="489"/>
      <c r="I38" s="489"/>
      <c r="J38" s="489"/>
      <c r="K38" s="489"/>
      <c r="L38" s="489"/>
      <c r="M38" s="489"/>
      <c r="N38" s="489"/>
      <c r="O38" s="489"/>
      <c r="P38" s="489"/>
      <c r="Q38" s="489"/>
      <c r="R38" s="489"/>
      <c r="S38" s="489"/>
      <c r="T38" s="489"/>
      <c r="U38" s="489"/>
      <c r="V38" s="489"/>
      <c r="W38" s="489"/>
      <c r="X38" s="489"/>
      <c r="Y38" s="489"/>
      <c r="Z38" s="489"/>
      <c r="AA38" s="489"/>
      <c r="AB38" s="489"/>
      <c r="AC38" s="489"/>
      <c r="AD38" s="489"/>
      <c r="AE38" s="489"/>
      <c r="AF38" s="489"/>
      <c r="AG38" s="489"/>
      <c r="AH38" s="489"/>
      <c r="AI38" s="489"/>
      <c r="AJ38" s="480"/>
      <c r="AK38" s="480"/>
      <c r="AL38" s="480"/>
      <c r="AM38" s="480"/>
      <c r="AN38" s="480"/>
      <c r="AO38" s="480"/>
      <c r="AP38" s="480"/>
      <c r="AQ38" s="480"/>
      <c r="AR38" s="480"/>
      <c r="AS38" s="480"/>
      <c r="AT38" s="480"/>
      <c r="AU38" s="480"/>
    </row>
    <row r="39" spans="2:47" s="481" customFormat="1" ht="16.5" hidden="1" customHeight="1" x14ac:dyDescent="0.3">
      <c r="D39" s="489"/>
      <c r="E39" s="489"/>
      <c r="F39" s="489"/>
      <c r="G39" s="489"/>
      <c r="H39" s="489"/>
      <c r="I39" s="489"/>
      <c r="J39" s="489"/>
      <c r="K39" s="489"/>
      <c r="L39" s="489"/>
      <c r="M39" s="489"/>
      <c r="N39" s="489"/>
      <c r="O39" s="489"/>
      <c r="P39" s="489"/>
      <c r="Q39" s="489"/>
      <c r="R39" s="489"/>
      <c r="S39" s="489"/>
      <c r="T39" s="489"/>
      <c r="U39" s="489"/>
      <c r="V39" s="489"/>
      <c r="W39" s="489"/>
      <c r="X39" s="489"/>
      <c r="Y39" s="489"/>
      <c r="Z39" s="489"/>
      <c r="AA39" s="489"/>
      <c r="AB39" s="489"/>
      <c r="AC39" s="489"/>
      <c r="AD39" s="489"/>
      <c r="AE39" s="489"/>
      <c r="AF39" s="489"/>
      <c r="AG39" s="489"/>
      <c r="AH39" s="489"/>
      <c r="AI39" s="489"/>
      <c r="AJ39" s="480"/>
      <c r="AK39" s="480"/>
      <c r="AL39" s="480"/>
      <c r="AM39" s="480"/>
      <c r="AN39" s="480"/>
      <c r="AO39" s="480"/>
      <c r="AP39" s="480"/>
      <c r="AQ39" s="480"/>
      <c r="AR39" s="480"/>
      <c r="AS39" s="480"/>
      <c r="AT39" s="480"/>
      <c r="AU39" s="480"/>
    </row>
    <row r="40" spans="2:47" s="481" customFormat="1" ht="16.5" hidden="1" customHeight="1" x14ac:dyDescent="0.3">
      <c r="D40" s="489"/>
      <c r="E40" s="489"/>
      <c r="F40" s="489"/>
      <c r="G40" s="489"/>
      <c r="H40" s="489"/>
      <c r="I40" s="489"/>
      <c r="J40" s="489"/>
      <c r="K40" s="489"/>
      <c r="L40" s="489"/>
      <c r="M40" s="489"/>
      <c r="N40" s="489"/>
      <c r="O40" s="489"/>
      <c r="P40" s="489"/>
      <c r="Q40" s="489"/>
      <c r="R40" s="489"/>
      <c r="S40" s="489"/>
      <c r="T40" s="489"/>
      <c r="U40" s="489"/>
      <c r="V40" s="489"/>
      <c r="W40" s="489"/>
      <c r="X40" s="489"/>
      <c r="Y40" s="489"/>
      <c r="Z40" s="489"/>
      <c r="AA40" s="489"/>
      <c r="AB40" s="489"/>
      <c r="AC40" s="489"/>
      <c r="AD40" s="489"/>
      <c r="AE40" s="489"/>
      <c r="AF40" s="489"/>
      <c r="AG40" s="489"/>
      <c r="AH40" s="489"/>
      <c r="AI40" s="489"/>
      <c r="AJ40" s="480"/>
      <c r="AK40" s="480"/>
      <c r="AL40" s="480"/>
      <c r="AM40" s="480"/>
      <c r="AN40" s="480"/>
      <c r="AO40" s="480"/>
      <c r="AP40" s="480"/>
      <c r="AQ40" s="480"/>
      <c r="AR40" s="480"/>
      <c r="AS40" s="480"/>
      <c r="AT40" s="480"/>
      <c r="AU40" s="480"/>
    </row>
    <row r="43" spans="2:47" s="481" customFormat="1" ht="0" hidden="1" customHeight="1" x14ac:dyDescent="0.3">
      <c r="D43" s="489"/>
      <c r="E43" s="489"/>
      <c r="F43" s="489"/>
      <c r="G43" s="489"/>
      <c r="H43" s="489"/>
      <c r="I43" s="489"/>
      <c r="J43" s="489"/>
      <c r="K43" s="489"/>
      <c r="L43" s="489"/>
      <c r="M43" s="489"/>
      <c r="N43" s="489"/>
      <c r="O43" s="489"/>
      <c r="P43" s="489"/>
      <c r="Q43" s="489"/>
      <c r="R43" s="489"/>
      <c r="S43" s="489"/>
      <c r="T43" s="489"/>
      <c r="U43" s="489"/>
      <c r="V43" s="489"/>
      <c r="W43" s="489"/>
      <c r="X43" s="489"/>
      <c r="Y43" s="489"/>
      <c r="Z43" s="489"/>
      <c r="AA43" s="489"/>
      <c r="AB43" s="489"/>
      <c r="AC43" s="489"/>
      <c r="AD43" s="489"/>
      <c r="AE43" s="489"/>
      <c r="AF43" s="489"/>
      <c r="AG43" s="489"/>
      <c r="AH43" s="489"/>
      <c r="AI43" s="489"/>
      <c r="AJ43" s="480"/>
      <c r="AK43" s="480"/>
      <c r="AL43" s="480"/>
      <c r="AM43" s="480"/>
      <c r="AN43" s="480"/>
      <c r="AO43" s="480"/>
      <c r="AP43" s="480"/>
      <c r="AQ43" s="480"/>
      <c r="AR43" s="480"/>
      <c r="AS43" s="480"/>
      <c r="AT43" s="480"/>
      <c r="AU43" s="480"/>
    </row>
    <row r="44" spans="2:47" s="481" customFormat="1" ht="0" hidden="1" customHeight="1" x14ac:dyDescent="0.3">
      <c r="D44" s="489"/>
      <c r="E44" s="489"/>
      <c r="F44" s="489"/>
      <c r="G44" s="489"/>
      <c r="H44" s="489"/>
      <c r="I44" s="489"/>
      <c r="J44" s="489"/>
      <c r="K44" s="489"/>
      <c r="L44" s="489"/>
      <c r="M44" s="489"/>
      <c r="N44" s="489"/>
      <c r="O44" s="489"/>
      <c r="P44" s="489"/>
      <c r="Q44" s="489"/>
      <c r="R44" s="489"/>
      <c r="S44" s="489"/>
      <c r="T44" s="489"/>
      <c r="U44" s="489"/>
      <c r="V44" s="489"/>
      <c r="W44" s="489"/>
      <c r="X44" s="489"/>
      <c r="Y44" s="489"/>
      <c r="Z44" s="489"/>
      <c r="AA44" s="489"/>
      <c r="AB44" s="489"/>
      <c r="AC44" s="489"/>
      <c r="AD44" s="489"/>
      <c r="AE44" s="489"/>
      <c r="AF44" s="489"/>
      <c r="AG44" s="489"/>
      <c r="AH44" s="489"/>
      <c r="AI44" s="489"/>
      <c r="AJ44" s="480"/>
      <c r="AK44" s="480"/>
      <c r="AL44" s="480"/>
      <c r="AM44" s="480"/>
      <c r="AN44" s="480"/>
      <c r="AO44" s="480"/>
      <c r="AP44" s="480"/>
      <c r="AQ44" s="480"/>
      <c r="AR44" s="480"/>
      <c r="AS44" s="480"/>
      <c r="AT44" s="480"/>
      <c r="AU44" s="480"/>
    </row>
    <row r="45" spans="2:47" s="481" customFormat="1" ht="0" hidden="1" customHeight="1" x14ac:dyDescent="0.3">
      <c r="D45" s="489"/>
      <c r="E45" s="489"/>
      <c r="F45" s="489"/>
      <c r="G45" s="489"/>
      <c r="H45" s="489"/>
      <c r="I45" s="489"/>
      <c r="J45" s="489"/>
      <c r="K45" s="489"/>
      <c r="L45" s="489"/>
      <c r="M45" s="489"/>
      <c r="N45" s="489"/>
      <c r="O45" s="489"/>
      <c r="P45" s="489"/>
      <c r="Q45" s="489"/>
      <c r="R45" s="489"/>
      <c r="S45" s="489"/>
      <c r="T45" s="489"/>
      <c r="U45" s="489"/>
      <c r="V45" s="489"/>
      <c r="W45" s="489"/>
      <c r="X45" s="489"/>
      <c r="Y45" s="489"/>
      <c r="Z45" s="489"/>
      <c r="AA45" s="489"/>
      <c r="AB45" s="489"/>
      <c r="AC45" s="489"/>
      <c r="AD45" s="489"/>
      <c r="AE45" s="489"/>
      <c r="AF45" s="489"/>
      <c r="AG45" s="489"/>
      <c r="AH45" s="489"/>
      <c r="AI45" s="489"/>
      <c r="AJ45" s="480"/>
      <c r="AK45" s="480"/>
      <c r="AL45" s="480"/>
      <c r="AM45" s="480"/>
      <c r="AN45" s="480"/>
      <c r="AO45" s="480"/>
      <c r="AP45" s="480"/>
      <c r="AQ45" s="480"/>
      <c r="AR45" s="480"/>
      <c r="AS45" s="480"/>
      <c r="AT45" s="480"/>
      <c r="AU45" s="480"/>
    </row>
    <row r="46" spans="2:47" s="481" customFormat="1" ht="0" hidden="1" customHeight="1" x14ac:dyDescent="0.3">
      <c r="D46" s="489"/>
      <c r="E46" s="489"/>
      <c r="F46" s="489"/>
      <c r="G46" s="489"/>
      <c r="H46" s="489"/>
      <c r="I46" s="489"/>
      <c r="J46" s="489"/>
      <c r="K46" s="489"/>
      <c r="L46" s="489"/>
      <c r="M46" s="489"/>
      <c r="N46" s="489"/>
      <c r="O46" s="489"/>
      <c r="P46" s="489"/>
      <c r="Q46" s="489"/>
      <c r="R46" s="489"/>
      <c r="S46" s="489"/>
      <c r="T46" s="489"/>
      <c r="U46" s="489"/>
      <c r="V46" s="489"/>
      <c r="W46" s="489"/>
      <c r="X46" s="489"/>
      <c r="Y46" s="489"/>
      <c r="Z46" s="489"/>
      <c r="AA46" s="489"/>
      <c r="AB46" s="489"/>
      <c r="AC46" s="489"/>
      <c r="AD46" s="489"/>
      <c r="AE46" s="489"/>
      <c r="AF46" s="489"/>
      <c r="AG46" s="489"/>
      <c r="AH46" s="489"/>
      <c r="AI46" s="489"/>
      <c r="AJ46" s="480"/>
      <c r="AK46" s="480"/>
      <c r="AL46" s="480"/>
      <c r="AM46" s="480"/>
      <c r="AN46" s="480"/>
      <c r="AO46" s="480"/>
      <c r="AP46" s="480"/>
      <c r="AQ46" s="480"/>
      <c r="AR46" s="480"/>
      <c r="AS46" s="480"/>
      <c r="AT46" s="480"/>
      <c r="AU46" s="480"/>
    </row>
    <row r="47" spans="2:47" s="481" customFormat="1" ht="0" hidden="1" customHeight="1" x14ac:dyDescent="0.3">
      <c r="D47" s="489"/>
      <c r="E47" s="489"/>
      <c r="F47" s="489"/>
      <c r="G47" s="489"/>
      <c r="H47" s="489"/>
      <c r="I47" s="489"/>
      <c r="J47" s="489"/>
      <c r="K47" s="489"/>
      <c r="L47" s="489"/>
      <c r="M47" s="489"/>
      <c r="N47" s="489"/>
      <c r="O47" s="489"/>
      <c r="P47" s="489"/>
      <c r="Q47" s="489"/>
      <c r="R47" s="489"/>
      <c r="S47" s="489"/>
      <c r="T47" s="489"/>
      <c r="U47" s="489"/>
      <c r="V47" s="489"/>
      <c r="W47" s="489"/>
      <c r="X47" s="489"/>
      <c r="Y47" s="489"/>
      <c r="Z47" s="489"/>
      <c r="AA47" s="489"/>
      <c r="AB47" s="489"/>
      <c r="AC47" s="489"/>
      <c r="AD47" s="489"/>
      <c r="AE47" s="489"/>
      <c r="AF47" s="489"/>
      <c r="AG47" s="489"/>
      <c r="AH47" s="489"/>
      <c r="AI47" s="489"/>
      <c r="AJ47" s="480"/>
      <c r="AK47" s="480"/>
      <c r="AL47" s="480"/>
      <c r="AM47" s="480"/>
      <c r="AN47" s="480"/>
      <c r="AO47" s="480"/>
      <c r="AP47" s="480"/>
      <c r="AQ47" s="480"/>
      <c r="AR47" s="480"/>
      <c r="AS47" s="480"/>
      <c r="AT47" s="480"/>
      <c r="AU47" s="480"/>
    </row>
    <row r="48" spans="2:47" s="481" customFormat="1" ht="0" hidden="1" customHeight="1" x14ac:dyDescent="0.3">
      <c r="D48" s="489"/>
      <c r="E48" s="489"/>
      <c r="F48" s="489"/>
      <c r="G48" s="489"/>
      <c r="H48" s="489"/>
      <c r="I48" s="489"/>
      <c r="J48" s="489"/>
      <c r="K48" s="489"/>
      <c r="L48" s="489"/>
      <c r="M48" s="489"/>
      <c r="N48" s="489"/>
      <c r="O48" s="489"/>
      <c r="P48" s="489"/>
      <c r="Q48" s="489"/>
      <c r="R48" s="489"/>
      <c r="S48" s="489"/>
      <c r="T48" s="489"/>
      <c r="U48" s="489"/>
      <c r="V48" s="489"/>
      <c r="W48" s="489"/>
      <c r="X48" s="489"/>
      <c r="Y48" s="489"/>
      <c r="Z48" s="489"/>
      <c r="AA48" s="489"/>
      <c r="AB48" s="489"/>
      <c r="AC48" s="489"/>
      <c r="AD48" s="489"/>
      <c r="AE48" s="489"/>
      <c r="AF48" s="489"/>
      <c r="AG48" s="489"/>
      <c r="AH48" s="489"/>
      <c r="AI48" s="489"/>
      <c r="AJ48" s="480"/>
      <c r="AK48" s="480"/>
      <c r="AL48" s="480"/>
      <c r="AM48" s="480"/>
      <c r="AN48" s="480"/>
      <c r="AO48" s="480"/>
      <c r="AP48" s="480"/>
      <c r="AQ48" s="480"/>
      <c r="AR48" s="480"/>
      <c r="AS48" s="480"/>
      <c r="AT48" s="480"/>
      <c r="AU48" s="480"/>
    </row>
    <row r="49" spans="4:47" s="481" customFormat="1" ht="0" hidden="1" customHeight="1" x14ac:dyDescent="0.3">
      <c r="D49" s="489"/>
      <c r="E49" s="489"/>
      <c r="F49" s="489"/>
      <c r="G49" s="489"/>
      <c r="H49" s="489"/>
      <c r="I49" s="489"/>
      <c r="J49" s="489"/>
      <c r="K49" s="489"/>
      <c r="L49" s="489"/>
      <c r="M49" s="489"/>
      <c r="N49" s="489"/>
      <c r="O49" s="489"/>
      <c r="P49" s="489"/>
      <c r="Q49" s="489"/>
      <c r="R49" s="489"/>
      <c r="S49" s="489"/>
      <c r="T49" s="489"/>
      <c r="U49" s="489"/>
      <c r="V49" s="489"/>
      <c r="W49" s="489"/>
      <c r="X49" s="489"/>
      <c r="Y49" s="489"/>
      <c r="Z49" s="489"/>
      <c r="AA49" s="489"/>
      <c r="AB49" s="489"/>
      <c r="AC49" s="489"/>
      <c r="AD49" s="489"/>
      <c r="AE49" s="489"/>
      <c r="AF49" s="489"/>
      <c r="AG49" s="489"/>
      <c r="AH49" s="489"/>
      <c r="AI49" s="489"/>
      <c r="AJ49" s="480"/>
      <c r="AK49" s="480"/>
      <c r="AL49" s="480"/>
      <c r="AM49" s="480"/>
      <c r="AN49" s="480"/>
      <c r="AO49" s="480"/>
      <c r="AP49" s="480"/>
      <c r="AQ49" s="480"/>
      <c r="AR49" s="480"/>
      <c r="AS49" s="480"/>
      <c r="AT49" s="480"/>
      <c r="AU49" s="480"/>
    </row>
    <row r="50" spans="4:47" s="481" customFormat="1" ht="0" hidden="1" customHeight="1" x14ac:dyDescent="0.3">
      <c r="D50" s="489"/>
      <c r="E50" s="489"/>
      <c r="F50" s="489"/>
      <c r="G50" s="489"/>
      <c r="H50" s="489"/>
      <c r="I50" s="489"/>
      <c r="J50" s="489"/>
      <c r="K50" s="489"/>
      <c r="L50" s="489"/>
      <c r="M50" s="489"/>
      <c r="N50" s="489"/>
      <c r="O50" s="489"/>
      <c r="P50" s="489"/>
      <c r="Q50" s="489"/>
      <c r="R50" s="489"/>
      <c r="S50" s="489"/>
      <c r="T50" s="489"/>
      <c r="U50" s="489"/>
      <c r="V50" s="489"/>
      <c r="W50" s="489"/>
      <c r="X50" s="489"/>
      <c r="Y50" s="489"/>
      <c r="Z50" s="489"/>
      <c r="AA50" s="489"/>
      <c r="AB50" s="489"/>
      <c r="AC50" s="489"/>
      <c r="AD50" s="489"/>
      <c r="AE50" s="489"/>
      <c r="AF50" s="489"/>
      <c r="AG50" s="489"/>
      <c r="AH50" s="489"/>
      <c r="AI50" s="489"/>
      <c r="AJ50" s="480"/>
      <c r="AK50" s="480"/>
      <c r="AL50" s="480"/>
      <c r="AM50" s="480"/>
      <c r="AN50" s="480"/>
      <c r="AO50" s="480"/>
      <c r="AP50" s="480"/>
      <c r="AQ50" s="480"/>
      <c r="AR50" s="480"/>
      <c r="AS50" s="480"/>
      <c r="AT50" s="480"/>
      <c r="AU50" s="480"/>
    </row>
    <row r="51" spans="4:47" s="481" customFormat="1" ht="0" hidden="1" customHeight="1" x14ac:dyDescent="0.3">
      <c r="D51" s="489"/>
      <c r="E51" s="489"/>
      <c r="F51" s="489"/>
      <c r="G51" s="489"/>
      <c r="H51" s="489"/>
      <c r="I51" s="489"/>
      <c r="J51" s="489"/>
      <c r="K51" s="489"/>
      <c r="L51" s="489"/>
      <c r="M51" s="489"/>
      <c r="N51" s="489"/>
      <c r="O51" s="489"/>
      <c r="P51" s="489"/>
      <c r="Q51" s="489"/>
      <c r="R51" s="489"/>
      <c r="S51" s="489"/>
      <c r="T51" s="489"/>
      <c r="U51" s="489"/>
      <c r="V51" s="489"/>
      <c r="W51" s="489"/>
      <c r="X51" s="489"/>
      <c r="Y51" s="489"/>
      <c r="Z51" s="489"/>
      <c r="AA51" s="489"/>
      <c r="AB51" s="489"/>
      <c r="AC51" s="489"/>
      <c r="AD51" s="489"/>
      <c r="AE51" s="489"/>
      <c r="AF51" s="489"/>
      <c r="AG51" s="489"/>
      <c r="AH51" s="489"/>
      <c r="AI51" s="489"/>
      <c r="AJ51" s="480"/>
      <c r="AK51" s="480"/>
      <c r="AL51" s="480"/>
      <c r="AM51" s="480"/>
      <c r="AN51" s="480"/>
      <c r="AO51" s="480"/>
      <c r="AP51" s="480"/>
      <c r="AQ51" s="480"/>
      <c r="AR51" s="480"/>
      <c r="AS51" s="480"/>
      <c r="AT51" s="480"/>
      <c r="AU51" s="480"/>
    </row>
    <row r="52" spans="4:47" s="481" customFormat="1" ht="0" hidden="1" customHeight="1" x14ac:dyDescent="0.3">
      <c r="D52" s="489"/>
      <c r="E52" s="489"/>
      <c r="F52" s="489"/>
      <c r="G52" s="489"/>
      <c r="H52" s="489"/>
      <c r="I52" s="489"/>
      <c r="J52" s="489"/>
      <c r="K52" s="489"/>
      <c r="L52" s="489"/>
      <c r="M52" s="489"/>
      <c r="N52" s="489"/>
      <c r="O52" s="489"/>
      <c r="P52" s="489"/>
      <c r="Q52" s="489"/>
      <c r="R52" s="489"/>
      <c r="S52" s="489"/>
      <c r="T52" s="489"/>
      <c r="U52" s="489"/>
      <c r="V52" s="489"/>
      <c r="W52" s="489"/>
      <c r="X52" s="489"/>
      <c r="Y52" s="489"/>
      <c r="Z52" s="489"/>
      <c r="AA52" s="489"/>
      <c r="AB52" s="489"/>
      <c r="AC52" s="489"/>
      <c r="AD52" s="489"/>
      <c r="AE52" s="489"/>
      <c r="AF52" s="489"/>
      <c r="AG52" s="489"/>
      <c r="AH52" s="489"/>
      <c r="AI52" s="489"/>
      <c r="AJ52" s="480"/>
      <c r="AK52" s="480"/>
      <c r="AL52" s="480"/>
      <c r="AM52" s="480"/>
      <c r="AN52" s="480"/>
      <c r="AO52" s="480"/>
      <c r="AP52" s="480"/>
      <c r="AQ52" s="480"/>
      <c r="AR52" s="480"/>
      <c r="AS52" s="480"/>
      <c r="AT52" s="480"/>
      <c r="AU52" s="480"/>
    </row>
    <row r="53" spans="4:47" s="481" customFormat="1" ht="0" hidden="1" customHeight="1" x14ac:dyDescent="0.3">
      <c r="D53" s="489"/>
      <c r="E53" s="489"/>
      <c r="F53" s="489"/>
      <c r="G53" s="489"/>
      <c r="H53" s="489"/>
      <c r="I53" s="489"/>
      <c r="J53" s="489"/>
      <c r="K53" s="489"/>
      <c r="L53" s="489"/>
      <c r="M53" s="489"/>
      <c r="N53" s="489"/>
      <c r="O53" s="489"/>
      <c r="P53" s="489"/>
      <c r="Q53" s="489"/>
      <c r="R53" s="489"/>
      <c r="S53" s="489"/>
      <c r="T53" s="489"/>
      <c r="U53" s="489"/>
      <c r="V53" s="489"/>
      <c r="W53" s="489"/>
      <c r="X53" s="489"/>
      <c r="Y53" s="489"/>
      <c r="Z53" s="489"/>
      <c r="AA53" s="489"/>
      <c r="AB53" s="489"/>
      <c r="AC53" s="489"/>
      <c r="AD53" s="489"/>
      <c r="AE53" s="489"/>
      <c r="AF53" s="489"/>
      <c r="AG53" s="489"/>
      <c r="AH53" s="489"/>
      <c r="AI53" s="489"/>
      <c r="AJ53" s="480"/>
      <c r="AK53" s="480"/>
      <c r="AL53" s="480"/>
      <c r="AM53" s="480"/>
      <c r="AN53" s="480"/>
      <c r="AO53" s="480"/>
      <c r="AP53" s="480"/>
      <c r="AQ53" s="480"/>
      <c r="AR53" s="480"/>
      <c r="AS53" s="480"/>
      <c r="AT53" s="480"/>
      <c r="AU53" s="480"/>
    </row>
    <row r="54" spans="4:47" s="481" customFormat="1" ht="0" hidden="1" customHeight="1" x14ac:dyDescent="0.3">
      <c r="D54" s="489"/>
      <c r="E54" s="489"/>
      <c r="F54" s="489"/>
      <c r="G54" s="489"/>
      <c r="H54" s="489"/>
      <c r="I54" s="489"/>
      <c r="J54" s="489"/>
      <c r="K54" s="489"/>
      <c r="L54" s="489"/>
      <c r="M54" s="489"/>
      <c r="N54" s="489"/>
      <c r="O54" s="489"/>
      <c r="P54" s="489"/>
      <c r="Q54" s="489"/>
      <c r="R54" s="489"/>
      <c r="S54" s="489"/>
      <c r="T54" s="489"/>
      <c r="U54" s="489"/>
      <c r="V54" s="489"/>
      <c r="W54" s="489"/>
      <c r="X54" s="489"/>
      <c r="Y54" s="489"/>
      <c r="Z54" s="489"/>
      <c r="AA54" s="489"/>
      <c r="AB54" s="489"/>
      <c r="AC54" s="489"/>
      <c r="AD54" s="489"/>
      <c r="AE54" s="489"/>
      <c r="AF54" s="489"/>
      <c r="AG54" s="489"/>
      <c r="AH54" s="489"/>
      <c r="AI54" s="489"/>
      <c r="AJ54" s="480"/>
      <c r="AK54" s="480"/>
      <c r="AL54" s="480"/>
      <c r="AM54" s="480"/>
      <c r="AN54" s="480"/>
      <c r="AO54" s="480"/>
      <c r="AP54" s="480"/>
      <c r="AQ54" s="480"/>
      <c r="AR54" s="480"/>
      <c r="AS54" s="480"/>
      <c r="AT54" s="480"/>
      <c r="AU54" s="480"/>
    </row>
    <row r="55" spans="4:47" s="481" customFormat="1" ht="0" hidden="1" customHeight="1" x14ac:dyDescent="0.3">
      <c r="D55" s="489"/>
      <c r="E55" s="489"/>
      <c r="F55" s="489"/>
      <c r="G55" s="489"/>
      <c r="H55" s="489"/>
      <c r="I55" s="489"/>
      <c r="J55" s="489"/>
      <c r="K55" s="489"/>
      <c r="L55" s="489"/>
      <c r="M55" s="489"/>
      <c r="N55" s="489"/>
      <c r="O55" s="489"/>
      <c r="P55" s="489"/>
      <c r="Q55" s="489"/>
      <c r="R55" s="489"/>
      <c r="S55" s="489"/>
      <c r="T55" s="489"/>
      <c r="U55" s="489"/>
      <c r="V55" s="489"/>
      <c r="W55" s="489"/>
      <c r="X55" s="489"/>
      <c r="Y55" s="489"/>
      <c r="Z55" s="489"/>
      <c r="AA55" s="489"/>
      <c r="AB55" s="489"/>
      <c r="AC55" s="489"/>
      <c r="AD55" s="489"/>
      <c r="AE55" s="489"/>
      <c r="AF55" s="489"/>
      <c r="AG55" s="489"/>
      <c r="AH55" s="489"/>
      <c r="AI55" s="489"/>
      <c r="AJ55" s="480"/>
      <c r="AK55" s="480"/>
      <c r="AL55" s="480"/>
      <c r="AM55" s="480"/>
      <c r="AN55" s="480"/>
      <c r="AO55" s="480"/>
      <c r="AP55" s="480"/>
      <c r="AQ55" s="480"/>
      <c r="AR55" s="480"/>
      <c r="AS55" s="480"/>
      <c r="AT55" s="480"/>
      <c r="AU55" s="480"/>
    </row>
    <row r="56" spans="4:47" s="481" customFormat="1" ht="0" hidden="1" customHeight="1" x14ac:dyDescent="0.3">
      <c r="D56" s="489"/>
      <c r="E56" s="489"/>
      <c r="F56" s="489"/>
      <c r="G56" s="489"/>
      <c r="H56" s="489"/>
      <c r="I56" s="489"/>
      <c r="J56" s="489"/>
      <c r="K56" s="489"/>
      <c r="L56" s="489"/>
      <c r="M56" s="489"/>
      <c r="N56" s="489"/>
      <c r="O56" s="489"/>
      <c r="P56" s="489"/>
      <c r="Q56" s="489"/>
      <c r="R56" s="489"/>
      <c r="S56" s="489"/>
      <c r="T56" s="489"/>
      <c r="U56" s="489"/>
      <c r="V56" s="489"/>
      <c r="W56" s="489"/>
      <c r="X56" s="489"/>
      <c r="Y56" s="489"/>
      <c r="Z56" s="489"/>
      <c r="AA56" s="489"/>
      <c r="AB56" s="489"/>
      <c r="AC56" s="489"/>
      <c r="AD56" s="489"/>
      <c r="AE56" s="489"/>
      <c r="AF56" s="489"/>
      <c r="AG56" s="489"/>
      <c r="AH56" s="489"/>
      <c r="AI56" s="489"/>
      <c r="AJ56" s="480"/>
      <c r="AK56" s="480"/>
      <c r="AL56" s="480"/>
      <c r="AM56" s="480"/>
      <c r="AN56" s="480"/>
      <c r="AO56" s="480"/>
      <c r="AP56" s="480"/>
      <c r="AQ56" s="480"/>
      <c r="AR56" s="480"/>
      <c r="AS56" s="480"/>
      <c r="AT56" s="480"/>
      <c r="AU56" s="480"/>
    </row>
    <row r="57" spans="4:47" s="481" customFormat="1" ht="0" hidden="1" customHeight="1" x14ac:dyDescent="0.3">
      <c r="D57" s="489"/>
      <c r="E57" s="489"/>
      <c r="F57" s="489"/>
      <c r="G57" s="489"/>
      <c r="H57" s="489"/>
      <c r="I57" s="489"/>
      <c r="J57" s="489"/>
      <c r="K57" s="489"/>
      <c r="L57" s="489"/>
      <c r="M57" s="489"/>
      <c r="N57" s="489"/>
      <c r="O57" s="489"/>
      <c r="P57" s="489"/>
      <c r="Q57" s="489"/>
      <c r="R57" s="489"/>
      <c r="S57" s="489"/>
      <c r="T57" s="489"/>
      <c r="U57" s="489"/>
      <c r="V57" s="489"/>
      <c r="W57" s="489"/>
      <c r="X57" s="489"/>
      <c r="Y57" s="489"/>
      <c r="Z57" s="489"/>
      <c r="AA57" s="489"/>
      <c r="AB57" s="489"/>
      <c r="AC57" s="489"/>
      <c r="AD57" s="489"/>
      <c r="AE57" s="489"/>
      <c r="AF57" s="489"/>
      <c r="AG57" s="489"/>
      <c r="AH57" s="489"/>
      <c r="AI57" s="489"/>
      <c r="AJ57" s="480"/>
      <c r="AK57" s="480"/>
      <c r="AL57" s="480"/>
      <c r="AM57" s="480"/>
      <c r="AN57" s="480"/>
      <c r="AO57" s="480"/>
      <c r="AP57" s="480"/>
      <c r="AQ57" s="480"/>
      <c r="AR57" s="480"/>
      <c r="AS57" s="480"/>
      <c r="AT57" s="480"/>
      <c r="AU57" s="480"/>
    </row>
  </sheetData>
  <sheetProtection formatColumns="0" formatRows="0" autoFilter="0"/>
  <mergeCells count="16">
    <mergeCell ref="M7:O7"/>
    <mergeCell ref="Q7:S7"/>
    <mergeCell ref="A7:A8"/>
    <mergeCell ref="B7:B8"/>
    <mergeCell ref="C7:C8"/>
    <mergeCell ref="D7:D8"/>
    <mergeCell ref="E7:G7"/>
    <mergeCell ref="I7:K7"/>
    <mergeCell ref="A1:B4"/>
    <mergeCell ref="D1:T2"/>
    <mergeCell ref="D3:T4"/>
    <mergeCell ref="A6:D6"/>
    <mergeCell ref="E6:H6"/>
    <mergeCell ref="I6:L6"/>
    <mergeCell ref="M6:P6"/>
    <mergeCell ref="Q6:T6"/>
  </mergeCells>
  <conditionalFormatting sqref="E9:E27">
    <cfRule type="cellIs" dxfId="175" priority="10" operator="equal">
      <formula>1</formula>
    </cfRule>
    <cfRule type="cellIs" dxfId="174" priority="11" operator="between">
      <formula>0.31</formula>
      <formula>0.9</formula>
    </cfRule>
    <cfRule type="cellIs" dxfId="173" priority="12" operator="between">
      <formula>0</formula>
      <formula>0.3</formula>
    </cfRule>
  </conditionalFormatting>
  <conditionalFormatting sqref="I9:I27">
    <cfRule type="cellIs" dxfId="172" priority="7" operator="equal">
      <formula>1</formula>
    </cfRule>
    <cfRule type="cellIs" dxfId="171" priority="8" operator="between">
      <formula>0.31</formula>
      <formula>0.9</formula>
    </cfRule>
    <cfRule type="cellIs" dxfId="170" priority="9" operator="between">
      <formula>0</formula>
      <formula>0.3</formula>
    </cfRule>
  </conditionalFormatting>
  <conditionalFormatting sqref="M9:M27">
    <cfRule type="cellIs" dxfId="169" priority="4" operator="equal">
      <formula>1</formula>
    </cfRule>
    <cfRule type="cellIs" dxfId="168" priority="5" operator="between">
      <formula>0.31</formula>
      <formula>0.9</formula>
    </cfRule>
    <cfRule type="cellIs" dxfId="167" priority="6" operator="between">
      <formula>0</formula>
      <formula>0.3</formula>
    </cfRule>
  </conditionalFormatting>
  <conditionalFormatting sqref="Q9:Q27">
    <cfRule type="cellIs" dxfId="166" priority="1" operator="equal">
      <formula>1</formula>
    </cfRule>
    <cfRule type="cellIs" dxfId="165" priority="2" operator="between">
      <formula>0.31</formula>
      <formula>0.9</formula>
    </cfRule>
    <cfRule type="cellIs" dxfId="164" priority="3" operator="between">
      <formula>0</formula>
      <formula>0.3</formula>
    </cfRule>
  </conditionalFormatting>
  <pageMargins left="0.70866141732283472" right="0.70866141732283472" top="0.74803149606299213" bottom="0.74803149606299213" header="0.31496062992125984" footer="0.31496062992125984"/>
  <pageSetup scale="75"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AEAFD-3A9B-4BBF-8D9F-0DF6FE5AFD7B}">
  <dimension ref="A1:AU45"/>
  <sheetViews>
    <sheetView zoomScale="70" zoomScaleNormal="70" workbookViewId="0">
      <pane xSplit="4" ySplit="8" topLeftCell="I12" activePane="bottomRight" state="frozen"/>
      <selection pane="topRight" activeCell="F1" sqref="F1"/>
      <selection pane="bottomLeft" activeCell="A9" sqref="A9"/>
      <selection pane="bottomRight" activeCell="T9" sqref="T9:T15"/>
    </sheetView>
  </sheetViews>
  <sheetFormatPr baseColWidth="10" defaultColWidth="0" defaultRowHeight="0" customHeight="1" zeroHeight="1" x14ac:dyDescent="0.3"/>
  <cols>
    <col min="1" max="1" width="4" style="481" bestFit="1" customWidth="1"/>
    <col min="2" max="2" width="49.42578125" style="481" customWidth="1"/>
    <col min="3" max="3" width="10.5703125" style="481" customWidth="1"/>
    <col min="4" max="4" width="24.140625" style="489" customWidth="1"/>
    <col min="5" max="5" width="8.5703125" style="489" customWidth="1"/>
    <col min="6" max="6" width="24.5703125" style="489" customWidth="1"/>
    <col min="7" max="7" width="16.140625" style="489" customWidth="1"/>
    <col min="8" max="8" width="36.42578125" style="489" customWidth="1"/>
    <col min="9" max="9" width="8.5703125" style="489" customWidth="1"/>
    <col min="10" max="10" width="27.85546875" style="489" customWidth="1"/>
    <col min="11" max="11" width="23.7109375" style="489" customWidth="1"/>
    <col min="12" max="12" width="33.7109375" style="489" customWidth="1"/>
    <col min="13" max="13" width="8.5703125" style="489" customWidth="1"/>
    <col min="14" max="14" width="27.85546875" style="489" customWidth="1"/>
    <col min="15" max="15" width="23.7109375" style="489" customWidth="1"/>
    <col min="16" max="16" width="33.7109375" style="489" customWidth="1"/>
    <col min="17" max="17" width="8.5703125" style="489" customWidth="1"/>
    <col min="18" max="18" width="27.85546875" style="489" customWidth="1"/>
    <col min="19" max="19" width="23.7109375" style="489" customWidth="1"/>
    <col min="20" max="20" width="33.7109375" style="489" customWidth="1"/>
    <col min="21" max="21" width="11.42578125" style="489" customWidth="1"/>
    <col min="22" max="35" width="11.42578125" style="489" hidden="1" customWidth="1"/>
    <col min="36" max="16384" width="11.42578125" style="480" hidden="1"/>
  </cols>
  <sheetData>
    <row r="1" spans="1:47" ht="21" customHeight="1" x14ac:dyDescent="0.3">
      <c r="A1" s="573" t="s">
        <v>184</v>
      </c>
      <c r="B1" s="574"/>
      <c r="C1" s="496"/>
      <c r="D1" s="601" t="s">
        <v>38</v>
      </c>
      <c r="E1" s="601"/>
      <c r="F1" s="601"/>
      <c r="G1" s="601"/>
      <c r="H1" s="601"/>
      <c r="I1" s="601"/>
      <c r="J1" s="601"/>
      <c r="K1" s="601"/>
      <c r="L1" s="601"/>
      <c r="M1" s="601"/>
      <c r="N1" s="601"/>
      <c r="O1" s="601"/>
      <c r="P1" s="601"/>
      <c r="Q1" s="601"/>
      <c r="R1" s="601"/>
      <c r="S1" s="601"/>
      <c r="T1" s="601"/>
      <c r="U1" s="483"/>
      <c r="V1" s="483"/>
      <c r="W1" s="483"/>
      <c r="X1" s="483"/>
      <c r="Y1" s="483"/>
      <c r="Z1" s="483"/>
      <c r="AA1" s="483"/>
      <c r="AB1" s="483"/>
      <c r="AC1" s="483"/>
      <c r="AD1" s="483"/>
      <c r="AE1" s="483"/>
      <c r="AF1" s="483"/>
      <c r="AG1" s="483"/>
      <c r="AH1" s="483"/>
      <c r="AI1" s="483"/>
    </row>
    <row r="2" spans="1:47" ht="18" customHeight="1" x14ac:dyDescent="0.3">
      <c r="A2" s="576"/>
      <c r="B2" s="577"/>
      <c r="C2" s="497"/>
      <c r="D2" s="601"/>
      <c r="E2" s="601"/>
      <c r="F2" s="601"/>
      <c r="G2" s="601"/>
      <c r="H2" s="601"/>
      <c r="I2" s="601"/>
      <c r="J2" s="601"/>
      <c r="K2" s="601"/>
      <c r="L2" s="601"/>
      <c r="M2" s="601"/>
      <c r="N2" s="601"/>
      <c r="O2" s="601"/>
      <c r="P2" s="601"/>
      <c r="Q2" s="601"/>
      <c r="R2" s="601"/>
      <c r="S2" s="601"/>
      <c r="T2" s="601"/>
      <c r="U2" s="483"/>
      <c r="V2" s="483"/>
      <c r="W2" s="483"/>
      <c r="X2" s="483"/>
      <c r="Y2" s="483"/>
      <c r="Z2" s="483"/>
      <c r="AA2" s="483"/>
      <c r="AB2" s="483"/>
      <c r="AC2" s="483"/>
      <c r="AD2" s="483"/>
      <c r="AE2" s="483"/>
      <c r="AF2" s="483"/>
      <c r="AG2" s="483"/>
      <c r="AH2" s="483"/>
      <c r="AI2" s="483"/>
    </row>
    <row r="3" spans="1:47" ht="23.25" customHeight="1" x14ac:dyDescent="0.3">
      <c r="A3" s="576"/>
      <c r="B3" s="577"/>
      <c r="C3" s="497"/>
      <c r="D3" s="601" t="s">
        <v>795</v>
      </c>
      <c r="E3" s="601"/>
      <c r="F3" s="601"/>
      <c r="G3" s="601"/>
      <c r="H3" s="601"/>
      <c r="I3" s="601"/>
      <c r="J3" s="601"/>
      <c r="K3" s="601"/>
      <c r="L3" s="601"/>
      <c r="M3" s="601"/>
      <c r="N3" s="601"/>
      <c r="O3" s="601"/>
      <c r="P3" s="601"/>
      <c r="Q3" s="601"/>
      <c r="R3" s="601"/>
      <c r="S3" s="601"/>
      <c r="T3" s="601"/>
      <c r="U3" s="483"/>
      <c r="V3" s="483"/>
      <c r="W3" s="483"/>
      <c r="X3" s="483"/>
      <c r="Y3" s="483"/>
      <c r="Z3" s="483"/>
      <c r="AA3" s="483"/>
      <c r="AB3" s="483"/>
      <c r="AC3" s="483"/>
      <c r="AD3" s="483"/>
      <c r="AE3" s="483"/>
      <c r="AF3" s="483"/>
      <c r="AG3" s="483"/>
      <c r="AH3" s="483"/>
      <c r="AI3" s="483"/>
    </row>
    <row r="4" spans="1:47" ht="23.25" customHeight="1" x14ac:dyDescent="0.3">
      <c r="A4" s="579"/>
      <c r="B4" s="580"/>
      <c r="C4" s="498"/>
      <c r="D4" s="601"/>
      <c r="E4" s="601"/>
      <c r="F4" s="601"/>
      <c r="G4" s="601"/>
      <c r="H4" s="601"/>
      <c r="I4" s="601"/>
      <c r="J4" s="601"/>
      <c r="K4" s="601"/>
      <c r="L4" s="601"/>
      <c r="M4" s="601"/>
      <c r="N4" s="601"/>
      <c r="O4" s="601"/>
      <c r="P4" s="601"/>
      <c r="Q4" s="601"/>
      <c r="R4" s="601"/>
      <c r="S4" s="601"/>
      <c r="T4" s="601"/>
      <c r="U4" s="483"/>
      <c r="V4" s="483"/>
      <c r="W4" s="483"/>
      <c r="X4" s="483"/>
      <c r="Y4" s="483"/>
      <c r="Z4" s="483"/>
      <c r="AA4" s="483"/>
      <c r="AB4" s="483"/>
      <c r="AC4" s="483"/>
      <c r="AD4" s="483"/>
      <c r="AE4" s="483"/>
      <c r="AF4" s="483"/>
      <c r="AG4" s="483"/>
      <c r="AH4" s="483"/>
      <c r="AI4" s="483"/>
    </row>
    <row r="5" spans="1:47" ht="16.5" hidden="1" x14ac:dyDescent="0.3">
      <c r="A5" s="484"/>
      <c r="B5" s="485"/>
      <c r="C5" s="484"/>
      <c r="D5" s="483"/>
      <c r="E5" s="483"/>
      <c r="F5" s="483"/>
      <c r="G5" s="483"/>
      <c r="H5" s="483"/>
      <c r="I5" s="483"/>
      <c r="J5" s="483"/>
      <c r="K5" s="483"/>
      <c r="L5" s="483"/>
      <c r="M5" s="483"/>
      <c r="N5" s="483"/>
      <c r="O5" s="483"/>
      <c r="P5" s="483"/>
      <c r="Q5" s="483"/>
      <c r="R5" s="483"/>
      <c r="S5" s="483"/>
      <c r="T5" s="483"/>
      <c r="U5" s="483"/>
      <c r="V5" s="483"/>
      <c r="W5" s="483"/>
      <c r="X5" s="483"/>
      <c r="Y5" s="483"/>
      <c r="Z5" s="483"/>
      <c r="AA5" s="483"/>
      <c r="AB5" s="483"/>
      <c r="AC5" s="483"/>
      <c r="AD5" s="483"/>
      <c r="AE5" s="483"/>
      <c r="AF5" s="483"/>
      <c r="AG5" s="483"/>
      <c r="AH5" s="483"/>
      <c r="AI5" s="483"/>
    </row>
    <row r="6" spans="1:47" ht="15.75" customHeight="1" x14ac:dyDescent="0.3">
      <c r="A6" s="602"/>
      <c r="B6" s="602"/>
      <c r="C6" s="602"/>
      <c r="D6" s="602"/>
      <c r="E6" s="571" t="s">
        <v>627</v>
      </c>
      <c r="F6" s="571"/>
      <c r="G6" s="571"/>
      <c r="H6" s="571"/>
      <c r="I6" s="572" t="s">
        <v>628</v>
      </c>
      <c r="J6" s="572"/>
      <c r="K6" s="572"/>
      <c r="L6" s="572"/>
      <c r="M6" s="572" t="s">
        <v>629</v>
      </c>
      <c r="N6" s="572"/>
      <c r="O6" s="572"/>
      <c r="P6" s="572"/>
      <c r="Q6" s="572" t="s">
        <v>793</v>
      </c>
      <c r="R6" s="572"/>
      <c r="S6" s="572"/>
      <c r="T6" s="572"/>
      <c r="U6" s="483"/>
      <c r="V6" s="483"/>
      <c r="W6" s="483"/>
      <c r="X6" s="483"/>
      <c r="Y6" s="483"/>
      <c r="Z6" s="483"/>
      <c r="AA6" s="483"/>
      <c r="AB6" s="483"/>
      <c r="AC6" s="483"/>
      <c r="AD6" s="483"/>
      <c r="AE6" s="483"/>
      <c r="AF6" s="483"/>
      <c r="AG6" s="483"/>
      <c r="AH6" s="483"/>
      <c r="AI6" s="483"/>
    </row>
    <row r="7" spans="1:47" ht="27.75" customHeight="1" x14ac:dyDescent="0.3">
      <c r="A7" s="603" t="s">
        <v>17</v>
      </c>
      <c r="B7" s="604" t="s">
        <v>37</v>
      </c>
      <c r="C7" s="606" t="s">
        <v>168</v>
      </c>
      <c r="D7" s="605" t="s">
        <v>32</v>
      </c>
      <c r="E7" s="559" t="s">
        <v>59</v>
      </c>
      <c r="F7" s="559"/>
      <c r="G7" s="559"/>
      <c r="H7" s="486" t="s">
        <v>60</v>
      </c>
      <c r="I7" s="559" t="s">
        <v>59</v>
      </c>
      <c r="J7" s="559"/>
      <c r="K7" s="559"/>
      <c r="L7" s="486" t="s">
        <v>60</v>
      </c>
      <c r="M7" s="559" t="s">
        <v>59</v>
      </c>
      <c r="N7" s="559"/>
      <c r="O7" s="559"/>
      <c r="P7" s="486" t="s">
        <v>60</v>
      </c>
      <c r="Q7" s="559" t="s">
        <v>59</v>
      </c>
      <c r="R7" s="559"/>
      <c r="S7" s="559"/>
      <c r="T7" s="486" t="s">
        <v>60</v>
      </c>
      <c r="U7" s="483"/>
      <c r="V7" s="483"/>
      <c r="W7" s="483"/>
      <c r="X7" s="483"/>
      <c r="Y7" s="483"/>
      <c r="Z7" s="483"/>
      <c r="AA7" s="483"/>
      <c r="AB7" s="483"/>
      <c r="AC7" s="483"/>
      <c r="AD7" s="483"/>
      <c r="AE7" s="483"/>
      <c r="AF7" s="483"/>
      <c r="AG7" s="483"/>
      <c r="AH7" s="483"/>
      <c r="AI7" s="483"/>
    </row>
    <row r="8" spans="1:47" ht="56.25" customHeight="1" x14ac:dyDescent="0.25">
      <c r="A8" s="603"/>
      <c r="B8" s="604"/>
      <c r="C8" s="607"/>
      <c r="D8" s="605"/>
      <c r="E8" s="492" t="s">
        <v>33</v>
      </c>
      <c r="F8" s="492" t="s">
        <v>34</v>
      </c>
      <c r="G8" s="492" t="s">
        <v>35</v>
      </c>
      <c r="H8" s="487" t="s">
        <v>36</v>
      </c>
      <c r="I8" s="492" t="s">
        <v>33</v>
      </c>
      <c r="J8" s="492" t="s">
        <v>34</v>
      </c>
      <c r="K8" s="492" t="s">
        <v>35</v>
      </c>
      <c r="L8" s="487" t="s">
        <v>36</v>
      </c>
      <c r="M8" s="492" t="s">
        <v>33</v>
      </c>
      <c r="N8" s="492" t="s">
        <v>34</v>
      </c>
      <c r="O8" s="492" t="s">
        <v>35</v>
      </c>
      <c r="P8" s="487" t="s">
        <v>36</v>
      </c>
      <c r="Q8" s="492" t="s">
        <v>33</v>
      </c>
      <c r="R8" s="492" t="s">
        <v>34</v>
      </c>
      <c r="S8" s="492" t="s">
        <v>35</v>
      </c>
      <c r="T8" s="487" t="s">
        <v>36</v>
      </c>
      <c r="U8" s="488"/>
      <c r="V8" s="488"/>
      <c r="W8" s="488"/>
      <c r="X8" s="488"/>
      <c r="Y8" s="488"/>
      <c r="Z8" s="488"/>
      <c r="AA8" s="488"/>
      <c r="AB8" s="488"/>
      <c r="AC8" s="488"/>
      <c r="AD8" s="488"/>
      <c r="AE8" s="488"/>
      <c r="AF8" s="488"/>
      <c r="AG8" s="488"/>
      <c r="AH8" s="488"/>
      <c r="AI8" s="488"/>
    </row>
    <row r="9" spans="1:47" s="509" customFormat="1" ht="87" customHeight="1" x14ac:dyDescent="0.25">
      <c r="A9" s="500">
        <v>1</v>
      </c>
      <c r="B9" s="522" t="s">
        <v>796</v>
      </c>
      <c r="C9" s="523" t="s">
        <v>308</v>
      </c>
      <c r="D9" s="517" t="s">
        <v>797</v>
      </c>
      <c r="E9" s="533">
        <v>1</v>
      </c>
      <c r="F9" s="493" t="s">
        <v>960</v>
      </c>
      <c r="G9" s="493" t="s">
        <v>961</v>
      </c>
      <c r="H9" s="493" t="s">
        <v>960</v>
      </c>
      <c r="I9" s="533">
        <v>1</v>
      </c>
      <c r="J9" s="493" t="s">
        <v>960</v>
      </c>
      <c r="K9" s="493" t="s">
        <v>961</v>
      </c>
      <c r="L9" s="493" t="s">
        <v>960</v>
      </c>
      <c r="M9" s="533">
        <v>1</v>
      </c>
      <c r="N9" s="493"/>
      <c r="O9" s="493"/>
      <c r="P9" s="493"/>
      <c r="Q9" s="533">
        <v>1</v>
      </c>
      <c r="R9" s="493" t="s">
        <v>960</v>
      </c>
      <c r="S9" s="493" t="s">
        <v>961</v>
      </c>
      <c r="T9" s="493" t="s">
        <v>960</v>
      </c>
      <c r="U9" s="508"/>
      <c r="V9" s="508"/>
      <c r="W9" s="508"/>
      <c r="X9" s="508"/>
      <c r="Y9" s="508"/>
      <c r="Z9" s="508"/>
      <c r="AA9" s="508"/>
      <c r="AB9" s="508"/>
      <c r="AC9" s="508"/>
      <c r="AD9" s="508"/>
      <c r="AE9" s="508"/>
      <c r="AF9" s="508"/>
      <c r="AG9" s="508"/>
      <c r="AH9" s="508"/>
      <c r="AI9" s="508"/>
    </row>
    <row r="10" spans="1:47" s="509" customFormat="1" ht="87" customHeight="1" x14ac:dyDescent="0.25">
      <c r="A10" s="500">
        <v>2</v>
      </c>
      <c r="B10" s="522" t="s">
        <v>798</v>
      </c>
      <c r="C10" s="523" t="s">
        <v>178</v>
      </c>
      <c r="D10" s="524" t="s">
        <v>799</v>
      </c>
      <c r="E10" s="533">
        <v>0</v>
      </c>
      <c r="F10" s="493"/>
      <c r="G10" s="493"/>
      <c r="H10" s="482"/>
      <c r="I10" s="533">
        <v>0</v>
      </c>
      <c r="J10" s="493"/>
      <c r="K10" s="493"/>
      <c r="L10" s="482"/>
      <c r="M10" s="533">
        <v>1</v>
      </c>
      <c r="N10" s="493" t="s">
        <v>1396</v>
      </c>
      <c r="O10" s="493" t="s">
        <v>1397</v>
      </c>
      <c r="P10" s="493" t="s">
        <v>1398</v>
      </c>
      <c r="Q10" s="533">
        <v>1</v>
      </c>
      <c r="R10" s="493" t="s">
        <v>1396</v>
      </c>
      <c r="S10" s="493" t="s">
        <v>1634</v>
      </c>
      <c r="T10" s="493" t="s">
        <v>1396</v>
      </c>
      <c r="U10" s="508"/>
      <c r="V10" s="508"/>
      <c r="W10" s="508"/>
      <c r="X10" s="508"/>
      <c r="Y10" s="508"/>
      <c r="Z10" s="508"/>
      <c r="AA10" s="508"/>
      <c r="AB10" s="508"/>
      <c r="AC10" s="508"/>
      <c r="AD10" s="508"/>
      <c r="AE10" s="508"/>
      <c r="AF10" s="508"/>
      <c r="AG10" s="508"/>
      <c r="AH10" s="508"/>
      <c r="AI10" s="508"/>
    </row>
    <row r="11" spans="1:47" s="509" customFormat="1" ht="80.25" customHeight="1" x14ac:dyDescent="0.25">
      <c r="A11" s="500">
        <v>3</v>
      </c>
      <c r="B11" s="522" t="s">
        <v>800</v>
      </c>
      <c r="C11" s="523" t="s">
        <v>801</v>
      </c>
      <c r="D11" s="524" t="s">
        <v>802</v>
      </c>
      <c r="E11" s="533">
        <v>0</v>
      </c>
      <c r="F11" s="512"/>
      <c r="G11" s="512"/>
      <c r="H11" s="490"/>
      <c r="I11" s="533">
        <v>0</v>
      </c>
      <c r="J11" s="512"/>
      <c r="K11" s="512"/>
      <c r="L11" s="490"/>
      <c r="M11" s="533">
        <v>0</v>
      </c>
      <c r="N11" s="512"/>
      <c r="O11" s="512"/>
      <c r="P11" s="512"/>
      <c r="Q11" s="533">
        <v>1</v>
      </c>
      <c r="R11" s="512" t="s">
        <v>1635</v>
      </c>
      <c r="S11" s="512" t="s">
        <v>1636</v>
      </c>
      <c r="T11" s="512" t="s">
        <v>1635</v>
      </c>
      <c r="U11" s="508"/>
      <c r="V11" s="508"/>
      <c r="W11" s="508"/>
      <c r="X11" s="508"/>
      <c r="Y11" s="508"/>
      <c r="Z11" s="508"/>
      <c r="AA11" s="508"/>
      <c r="AB11" s="508"/>
      <c r="AC11" s="508"/>
      <c r="AD11" s="508"/>
      <c r="AE11" s="508"/>
      <c r="AF11" s="508"/>
      <c r="AG11" s="508"/>
      <c r="AH11" s="508"/>
      <c r="AI11" s="508"/>
    </row>
    <row r="12" spans="1:47" s="509" customFormat="1" ht="264.75" customHeight="1" x14ac:dyDescent="0.25">
      <c r="A12" s="500">
        <v>4</v>
      </c>
      <c r="B12" s="522" t="s">
        <v>1637</v>
      </c>
      <c r="C12" s="523" t="s">
        <v>1399</v>
      </c>
      <c r="D12" s="524" t="s">
        <v>1400</v>
      </c>
      <c r="E12" s="533"/>
      <c r="F12" s="512"/>
      <c r="G12" s="512"/>
      <c r="H12" s="490"/>
      <c r="I12" s="533">
        <v>0</v>
      </c>
      <c r="J12" s="512"/>
      <c r="K12" s="512"/>
      <c r="L12" s="490"/>
      <c r="M12" s="533">
        <v>0</v>
      </c>
      <c r="N12" s="512"/>
      <c r="O12" s="512"/>
      <c r="P12" s="512"/>
      <c r="Q12" s="533">
        <v>1</v>
      </c>
      <c r="R12" s="512" t="s">
        <v>1638</v>
      </c>
      <c r="S12" s="538" t="s">
        <v>1639</v>
      </c>
      <c r="T12" s="512" t="s">
        <v>1638</v>
      </c>
      <c r="U12" s="508"/>
      <c r="V12" s="508"/>
      <c r="W12" s="508"/>
      <c r="X12" s="508"/>
      <c r="Y12" s="508"/>
      <c r="Z12" s="508"/>
      <c r="AA12" s="508"/>
      <c r="AB12" s="508"/>
      <c r="AC12" s="508"/>
      <c r="AD12" s="508"/>
      <c r="AE12" s="508"/>
      <c r="AF12" s="508"/>
      <c r="AG12" s="508"/>
      <c r="AH12" s="508"/>
      <c r="AI12" s="508"/>
    </row>
    <row r="13" spans="1:47" s="509" customFormat="1" ht="87.75" customHeight="1" x14ac:dyDescent="0.25">
      <c r="A13" s="500">
        <v>5</v>
      </c>
      <c r="B13" s="522" t="s">
        <v>803</v>
      </c>
      <c r="C13" s="523" t="s">
        <v>804</v>
      </c>
      <c r="D13" s="524" t="s">
        <v>805</v>
      </c>
      <c r="E13" s="533">
        <v>0</v>
      </c>
      <c r="F13" s="514"/>
      <c r="G13" s="514"/>
      <c r="H13" s="514"/>
      <c r="I13" s="533">
        <v>1</v>
      </c>
      <c r="J13" s="514" t="s">
        <v>1116</v>
      </c>
      <c r="K13" s="514" t="s">
        <v>1117</v>
      </c>
      <c r="L13" s="514" t="s">
        <v>1116</v>
      </c>
      <c r="M13" s="533">
        <v>1</v>
      </c>
      <c r="N13" s="513"/>
      <c r="O13" s="513"/>
      <c r="P13" s="513"/>
      <c r="Q13" s="533">
        <v>1</v>
      </c>
      <c r="R13" s="514" t="s">
        <v>1116</v>
      </c>
      <c r="S13" s="514" t="s">
        <v>1640</v>
      </c>
      <c r="T13" s="514" t="s">
        <v>1116</v>
      </c>
      <c r="U13" s="501"/>
      <c r="V13" s="501"/>
      <c r="W13" s="501"/>
      <c r="X13" s="501"/>
      <c r="Y13" s="501"/>
      <c r="Z13" s="501"/>
      <c r="AA13" s="501"/>
      <c r="AB13" s="501"/>
      <c r="AC13" s="501"/>
      <c r="AD13" s="501"/>
      <c r="AE13" s="501"/>
      <c r="AF13" s="501"/>
      <c r="AG13" s="501"/>
      <c r="AH13" s="501"/>
      <c r="AI13" s="501"/>
    </row>
    <row r="14" spans="1:47" s="509" customFormat="1" ht="71.25" customHeight="1" x14ac:dyDescent="0.25">
      <c r="A14" s="500">
        <v>6</v>
      </c>
      <c r="B14" s="522" t="s">
        <v>806</v>
      </c>
      <c r="C14" s="523" t="s">
        <v>807</v>
      </c>
      <c r="D14" s="524" t="s">
        <v>802</v>
      </c>
      <c r="E14" s="533">
        <v>0</v>
      </c>
      <c r="F14" s="513"/>
      <c r="G14" s="513"/>
      <c r="H14" s="513"/>
      <c r="I14" s="533">
        <v>1</v>
      </c>
      <c r="J14" s="514" t="s">
        <v>1118</v>
      </c>
      <c r="K14" s="514" t="s">
        <v>1119</v>
      </c>
      <c r="L14" s="514" t="s">
        <v>1118</v>
      </c>
      <c r="M14" s="533">
        <v>1</v>
      </c>
      <c r="N14" s="513"/>
      <c r="O14" s="513"/>
      <c r="P14" s="513"/>
      <c r="Q14" s="533">
        <v>1</v>
      </c>
      <c r="R14" s="514" t="s">
        <v>1641</v>
      </c>
      <c r="S14" s="514" t="s">
        <v>1642</v>
      </c>
      <c r="T14" s="514" t="s">
        <v>1641</v>
      </c>
      <c r="U14" s="501"/>
      <c r="V14" s="501"/>
      <c r="W14" s="501"/>
      <c r="X14" s="501"/>
      <c r="Y14" s="501"/>
      <c r="Z14" s="501"/>
      <c r="AA14" s="501"/>
      <c r="AB14" s="501"/>
      <c r="AC14" s="501"/>
      <c r="AD14" s="501"/>
      <c r="AE14" s="501"/>
      <c r="AF14" s="501"/>
      <c r="AG14" s="501"/>
      <c r="AH14" s="501"/>
      <c r="AI14" s="501"/>
    </row>
    <row r="15" spans="1:47" s="509" customFormat="1" ht="77.25" customHeight="1" x14ac:dyDescent="0.25">
      <c r="A15" s="500">
        <v>7</v>
      </c>
      <c r="B15" s="525" t="s">
        <v>808</v>
      </c>
      <c r="C15" s="523" t="s">
        <v>809</v>
      </c>
      <c r="D15" s="524" t="s">
        <v>810</v>
      </c>
      <c r="E15" s="533">
        <v>0.5</v>
      </c>
      <c r="F15" s="514" t="s">
        <v>808</v>
      </c>
      <c r="G15" s="514" t="s">
        <v>808</v>
      </c>
      <c r="H15" s="514" t="s">
        <v>962</v>
      </c>
      <c r="I15" s="533">
        <v>1</v>
      </c>
      <c r="J15" s="514" t="s">
        <v>1120</v>
      </c>
      <c r="K15" s="514" t="s">
        <v>1121</v>
      </c>
      <c r="L15" s="514" t="s">
        <v>1120</v>
      </c>
      <c r="M15" s="533">
        <v>1</v>
      </c>
      <c r="N15" s="513"/>
      <c r="O15" s="513"/>
      <c r="P15" s="513"/>
      <c r="Q15" s="533">
        <v>1</v>
      </c>
      <c r="R15" s="512" t="s">
        <v>1643</v>
      </c>
      <c r="S15" s="514" t="s">
        <v>1121</v>
      </c>
      <c r="T15" s="512" t="s">
        <v>1643</v>
      </c>
      <c r="U15" s="501"/>
      <c r="V15" s="501"/>
      <c r="W15" s="501"/>
      <c r="X15" s="501"/>
      <c r="Y15" s="501"/>
      <c r="Z15" s="501"/>
      <c r="AA15" s="501"/>
      <c r="AB15" s="501"/>
      <c r="AC15" s="501"/>
      <c r="AD15" s="501"/>
      <c r="AE15" s="501"/>
      <c r="AF15" s="501"/>
      <c r="AG15" s="501"/>
      <c r="AH15" s="501"/>
      <c r="AI15" s="501"/>
    </row>
    <row r="16" spans="1:47" s="501" customFormat="1" ht="16.5" customHeight="1" thickBot="1" x14ac:dyDescent="0.3">
      <c r="E16" s="491">
        <f>IFERROR(AVERAGE(E9:E15),"")</f>
        <v>0.25</v>
      </c>
      <c r="I16" s="507">
        <f>IFERROR(AVERAGE(I9:I15),"")</f>
        <v>0.5714285714285714</v>
      </c>
      <c r="M16" s="507">
        <f>IFERROR(AVERAGE(M9:M15),"")</f>
        <v>0.7142857142857143</v>
      </c>
      <c r="Q16" s="507">
        <f>IFERROR(AVERAGE(Q9:Q15),"")</f>
        <v>1</v>
      </c>
      <c r="AJ16" s="509"/>
      <c r="AK16" s="509"/>
      <c r="AL16" s="509"/>
      <c r="AM16" s="509"/>
      <c r="AN16" s="509"/>
      <c r="AO16" s="509"/>
      <c r="AP16" s="509"/>
      <c r="AQ16" s="509"/>
      <c r="AR16" s="509"/>
      <c r="AS16" s="509"/>
      <c r="AT16" s="509"/>
      <c r="AU16" s="509"/>
    </row>
    <row r="17" spans="2:47" s="501" customFormat="1" ht="16.5" customHeight="1" x14ac:dyDescent="0.25">
      <c r="AJ17" s="509"/>
      <c r="AK17" s="509"/>
      <c r="AL17" s="509"/>
      <c r="AM17" s="509"/>
      <c r="AN17" s="509"/>
      <c r="AO17" s="509"/>
      <c r="AP17" s="509"/>
      <c r="AQ17" s="509"/>
      <c r="AR17" s="509"/>
      <c r="AS17" s="509"/>
      <c r="AT17" s="509"/>
      <c r="AU17" s="509"/>
    </row>
    <row r="18" spans="2:47" s="481" customFormat="1" ht="16.5" hidden="1" customHeight="1" x14ac:dyDescent="0.3">
      <c r="D18" s="489"/>
      <c r="E18" s="489"/>
      <c r="F18" s="489"/>
      <c r="G18" s="489"/>
      <c r="H18" s="489"/>
      <c r="I18" s="489"/>
      <c r="J18" s="489"/>
      <c r="K18" s="489"/>
      <c r="L18" s="489"/>
      <c r="M18" s="489"/>
      <c r="N18" s="489"/>
      <c r="O18" s="489"/>
      <c r="P18" s="489"/>
      <c r="Q18" s="489"/>
      <c r="R18" s="489"/>
      <c r="S18" s="489"/>
      <c r="T18" s="489"/>
      <c r="U18" s="489"/>
      <c r="V18" s="489"/>
      <c r="W18" s="489"/>
      <c r="X18" s="489"/>
      <c r="Y18" s="489"/>
      <c r="Z18" s="489"/>
      <c r="AA18" s="489"/>
      <c r="AB18" s="489"/>
      <c r="AC18" s="489"/>
      <c r="AD18" s="489"/>
      <c r="AE18" s="489"/>
      <c r="AF18" s="489"/>
      <c r="AG18" s="489"/>
      <c r="AH18" s="489"/>
      <c r="AI18" s="489"/>
      <c r="AJ18" s="480"/>
      <c r="AK18" s="480"/>
      <c r="AL18" s="480"/>
      <c r="AM18" s="480"/>
      <c r="AN18" s="480"/>
      <c r="AO18" s="480"/>
      <c r="AP18" s="480"/>
      <c r="AQ18" s="480"/>
      <c r="AR18" s="480"/>
      <c r="AS18" s="480"/>
      <c r="AT18" s="480"/>
      <c r="AU18" s="480"/>
    </row>
    <row r="19" spans="2:47" s="481" customFormat="1" ht="16.5" hidden="1" customHeight="1" thickBot="1" x14ac:dyDescent="0.35">
      <c r="D19" s="489"/>
      <c r="E19" s="489"/>
      <c r="F19" s="489"/>
      <c r="G19" s="489"/>
      <c r="H19" s="489"/>
      <c r="I19" s="489"/>
      <c r="J19" s="489"/>
      <c r="K19" s="489"/>
      <c r="L19" s="489"/>
      <c r="M19" s="489"/>
      <c r="N19" s="489"/>
      <c r="O19" s="489"/>
      <c r="P19" s="489"/>
      <c r="Q19" s="489"/>
      <c r="R19" s="489"/>
      <c r="S19" s="489"/>
      <c r="T19" s="489"/>
      <c r="U19" s="489"/>
      <c r="V19" s="489"/>
      <c r="W19" s="489"/>
      <c r="X19" s="489"/>
      <c r="Y19" s="489"/>
      <c r="Z19" s="489"/>
      <c r="AA19" s="489"/>
      <c r="AB19" s="489"/>
      <c r="AC19" s="489"/>
      <c r="AD19" s="489"/>
      <c r="AE19" s="489"/>
      <c r="AF19" s="489"/>
      <c r="AG19" s="489"/>
      <c r="AH19" s="489"/>
      <c r="AI19" s="489"/>
      <c r="AJ19" s="480"/>
      <c r="AK19" s="480"/>
      <c r="AL19" s="480"/>
      <c r="AM19" s="480"/>
      <c r="AN19" s="480"/>
      <c r="AO19" s="480"/>
      <c r="AP19" s="480"/>
      <c r="AQ19" s="480"/>
      <c r="AR19" s="480"/>
      <c r="AS19" s="480"/>
      <c r="AT19" s="480"/>
      <c r="AU19" s="480"/>
    </row>
    <row r="20" spans="2:47" s="481" customFormat="1" ht="47.25" hidden="1" customHeight="1" thickBot="1" x14ac:dyDescent="0.35">
      <c r="B20" s="481" t="s">
        <v>963</v>
      </c>
      <c r="C20" s="503" t="s">
        <v>221</v>
      </c>
      <c r="D20" s="503" t="s">
        <v>222</v>
      </c>
      <c r="E20" s="503" t="s">
        <v>191</v>
      </c>
      <c r="F20" s="503" t="s">
        <v>192</v>
      </c>
      <c r="G20" s="506" t="s">
        <v>220</v>
      </c>
      <c r="H20" s="489"/>
      <c r="I20" s="489"/>
      <c r="J20" s="489"/>
      <c r="K20" s="489"/>
      <c r="L20" s="489"/>
      <c r="M20" s="489"/>
      <c r="N20" s="489"/>
      <c r="O20" s="489"/>
      <c r="P20" s="489"/>
      <c r="Q20" s="489"/>
      <c r="R20" s="489"/>
      <c r="S20" s="489"/>
      <c r="T20" s="489"/>
      <c r="U20" s="489"/>
      <c r="V20" s="489"/>
      <c r="W20" s="489"/>
      <c r="X20" s="489"/>
      <c r="Y20" s="489"/>
      <c r="Z20" s="489"/>
      <c r="AA20" s="489"/>
      <c r="AB20" s="489"/>
      <c r="AC20" s="489"/>
      <c r="AD20" s="489"/>
      <c r="AE20" s="489"/>
      <c r="AF20" s="489"/>
      <c r="AG20" s="489"/>
      <c r="AH20" s="489"/>
      <c r="AI20" s="489"/>
      <c r="AJ20" s="480"/>
      <c r="AK20" s="480"/>
      <c r="AL20" s="480"/>
      <c r="AM20" s="480"/>
      <c r="AN20" s="480"/>
      <c r="AO20" s="480"/>
      <c r="AP20" s="480"/>
      <c r="AQ20" s="480"/>
      <c r="AR20" s="480"/>
      <c r="AS20" s="480"/>
      <c r="AT20" s="480"/>
      <c r="AU20" s="480"/>
    </row>
    <row r="21" spans="2:47" s="481" customFormat="1" ht="39" hidden="1" customHeight="1" thickTop="1" thickBot="1" x14ac:dyDescent="0.35">
      <c r="B21" s="511">
        <f>SUM(C22-C21)</f>
        <v>0.75</v>
      </c>
      <c r="C21" s="504">
        <f>SUM(E16)</f>
        <v>0.25</v>
      </c>
      <c r="D21" s="504">
        <f>SUM(I16)</f>
        <v>0.5714285714285714</v>
      </c>
      <c r="E21" s="504">
        <f>+M16</f>
        <v>0.7142857142857143</v>
      </c>
      <c r="F21" s="504">
        <f>+Q16</f>
        <v>1</v>
      </c>
      <c r="G21" s="505">
        <f>+SUM(C21:E21)</f>
        <v>1.5357142857142856</v>
      </c>
      <c r="H21" s="489"/>
      <c r="I21" s="489"/>
      <c r="J21" s="489"/>
      <c r="K21" s="489"/>
      <c r="L21" s="489"/>
      <c r="M21" s="489"/>
      <c r="N21" s="489"/>
      <c r="O21" s="489"/>
      <c r="P21" s="489"/>
      <c r="Q21" s="489"/>
      <c r="R21" s="489"/>
      <c r="S21" s="489"/>
      <c r="T21" s="489"/>
      <c r="U21" s="489"/>
      <c r="V21" s="489"/>
      <c r="W21" s="489"/>
      <c r="X21" s="489"/>
      <c r="Y21" s="489"/>
      <c r="Z21" s="489"/>
      <c r="AA21" s="489"/>
      <c r="AB21" s="489"/>
      <c r="AC21" s="489"/>
      <c r="AD21" s="489"/>
      <c r="AE21" s="489"/>
      <c r="AF21" s="489"/>
      <c r="AG21" s="489"/>
      <c r="AH21" s="489"/>
      <c r="AI21" s="489"/>
      <c r="AJ21" s="480"/>
      <c r="AK21" s="480"/>
      <c r="AL21" s="480"/>
      <c r="AM21" s="480"/>
      <c r="AN21" s="480"/>
      <c r="AO21" s="480"/>
      <c r="AP21" s="480"/>
      <c r="AQ21" s="480"/>
      <c r="AR21" s="480"/>
      <c r="AS21" s="480"/>
      <c r="AT21" s="480"/>
      <c r="AU21" s="480"/>
    </row>
    <row r="22" spans="2:47" s="481" customFormat="1" ht="16.5" hidden="1" customHeight="1" x14ac:dyDescent="0.3">
      <c r="C22" s="511">
        <v>1</v>
      </c>
      <c r="D22" s="489"/>
      <c r="E22" s="489"/>
      <c r="F22" s="489"/>
      <c r="G22" s="489"/>
      <c r="H22" s="489"/>
      <c r="I22" s="489"/>
      <c r="J22" s="489"/>
      <c r="K22" s="489"/>
      <c r="L22" s="489"/>
      <c r="M22" s="489"/>
      <c r="N22" s="489"/>
      <c r="O22" s="489"/>
      <c r="P22" s="489"/>
      <c r="Q22" s="489"/>
      <c r="R22" s="489"/>
      <c r="S22" s="489"/>
      <c r="T22" s="489"/>
      <c r="U22" s="489"/>
      <c r="V22" s="489"/>
      <c r="W22" s="489"/>
      <c r="X22" s="489"/>
      <c r="Y22" s="489"/>
      <c r="Z22" s="489"/>
      <c r="AA22" s="489"/>
      <c r="AB22" s="489"/>
      <c r="AC22" s="489"/>
      <c r="AD22" s="489"/>
      <c r="AE22" s="489"/>
      <c r="AF22" s="489"/>
      <c r="AG22" s="489"/>
      <c r="AH22" s="489"/>
      <c r="AI22" s="489"/>
      <c r="AJ22" s="480"/>
      <c r="AK22" s="480"/>
      <c r="AL22" s="480"/>
      <c r="AM22" s="480"/>
      <c r="AN22" s="480"/>
      <c r="AO22" s="480"/>
      <c r="AP22" s="480"/>
      <c r="AQ22" s="480"/>
      <c r="AR22" s="480"/>
      <c r="AS22" s="480"/>
      <c r="AT22" s="480"/>
      <c r="AU22" s="480"/>
    </row>
    <row r="23" spans="2:47" s="481" customFormat="1" ht="16.5" hidden="1" customHeight="1" x14ac:dyDescent="0.3">
      <c r="D23" s="489"/>
      <c r="E23" s="489"/>
      <c r="F23" s="489"/>
      <c r="G23" s="489"/>
      <c r="H23" s="489"/>
      <c r="I23" s="489"/>
      <c r="J23" s="489"/>
      <c r="K23" s="489"/>
      <c r="L23" s="489"/>
      <c r="M23" s="489"/>
      <c r="N23" s="489"/>
      <c r="O23" s="489"/>
      <c r="P23" s="489"/>
      <c r="Q23" s="489"/>
      <c r="R23" s="489"/>
      <c r="S23" s="489"/>
      <c r="T23" s="489"/>
      <c r="U23" s="489"/>
      <c r="V23" s="489"/>
      <c r="W23" s="489"/>
      <c r="X23" s="489"/>
      <c r="Y23" s="489"/>
      <c r="Z23" s="489"/>
      <c r="AA23" s="489"/>
      <c r="AB23" s="489"/>
      <c r="AC23" s="489"/>
      <c r="AD23" s="489"/>
      <c r="AE23" s="489"/>
      <c r="AF23" s="489"/>
      <c r="AG23" s="489"/>
      <c r="AH23" s="489"/>
      <c r="AI23" s="489"/>
      <c r="AJ23" s="480"/>
      <c r="AK23" s="480"/>
      <c r="AL23" s="480"/>
      <c r="AM23" s="480"/>
      <c r="AN23" s="480"/>
      <c r="AO23" s="480"/>
      <c r="AP23" s="480"/>
      <c r="AQ23" s="480"/>
      <c r="AR23" s="480"/>
      <c r="AS23" s="480"/>
      <c r="AT23" s="480"/>
      <c r="AU23" s="480"/>
    </row>
    <row r="24" spans="2:47" s="481" customFormat="1" ht="16.5" hidden="1" customHeight="1" x14ac:dyDescent="0.3">
      <c r="D24" s="489"/>
      <c r="E24" s="489"/>
      <c r="F24" s="489"/>
      <c r="G24" s="489"/>
      <c r="H24" s="489"/>
      <c r="I24" s="489"/>
      <c r="J24" s="489"/>
      <c r="K24" s="489"/>
      <c r="L24" s="489"/>
      <c r="M24" s="489"/>
      <c r="N24" s="489"/>
      <c r="O24" s="489"/>
      <c r="P24" s="489"/>
      <c r="Q24" s="489"/>
      <c r="R24" s="489"/>
      <c r="S24" s="489"/>
      <c r="T24" s="489"/>
      <c r="U24" s="489"/>
      <c r="V24" s="489"/>
      <c r="W24" s="489"/>
      <c r="X24" s="489"/>
      <c r="Y24" s="489"/>
      <c r="Z24" s="489"/>
      <c r="AA24" s="489"/>
      <c r="AB24" s="489"/>
      <c r="AC24" s="489"/>
      <c r="AD24" s="489"/>
      <c r="AE24" s="489"/>
      <c r="AF24" s="489"/>
      <c r="AG24" s="489"/>
      <c r="AH24" s="489"/>
      <c r="AI24" s="489"/>
      <c r="AJ24" s="480"/>
      <c r="AK24" s="480"/>
      <c r="AL24" s="480"/>
      <c r="AM24" s="480"/>
      <c r="AN24" s="480"/>
      <c r="AO24" s="480"/>
      <c r="AP24" s="480"/>
      <c r="AQ24" s="480"/>
      <c r="AR24" s="480"/>
      <c r="AS24" s="480"/>
      <c r="AT24" s="480"/>
      <c r="AU24" s="480"/>
    </row>
    <row r="25" spans="2:47" s="481" customFormat="1" ht="16.5" hidden="1" customHeight="1" x14ac:dyDescent="0.3">
      <c r="D25" s="489"/>
      <c r="E25" s="489"/>
      <c r="F25" s="489"/>
      <c r="G25" s="489"/>
      <c r="H25" s="489"/>
      <c r="I25" s="489"/>
      <c r="J25" s="489"/>
      <c r="K25" s="489"/>
      <c r="L25" s="489"/>
      <c r="M25" s="489"/>
      <c r="N25" s="489"/>
      <c r="O25" s="489"/>
      <c r="P25" s="489"/>
      <c r="Q25" s="489"/>
      <c r="R25" s="489"/>
      <c r="S25" s="489"/>
      <c r="T25" s="489"/>
      <c r="U25" s="489"/>
      <c r="V25" s="489"/>
      <c r="W25" s="489"/>
      <c r="X25" s="489"/>
      <c r="Y25" s="489"/>
      <c r="Z25" s="489"/>
      <c r="AA25" s="489"/>
      <c r="AB25" s="489"/>
      <c r="AC25" s="489"/>
      <c r="AD25" s="489"/>
      <c r="AE25" s="489"/>
      <c r="AF25" s="489"/>
      <c r="AG25" s="489"/>
      <c r="AH25" s="489"/>
      <c r="AI25" s="489"/>
      <c r="AJ25" s="480"/>
      <c r="AK25" s="480"/>
      <c r="AL25" s="480"/>
      <c r="AM25" s="480"/>
      <c r="AN25" s="480"/>
      <c r="AO25" s="480"/>
      <c r="AP25" s="480"/>
      <c r="AQ25" s="480"/>
      <c r="AR25" s="480"/>
      <c r="AS25" s="480"/>
      <c r="AT25" s="480"/>
      <c r="AU25" s="480"/>
    </row>
    <row r="26" spans="2:47" s="481" customFormat="1" ht="16.5" hidden="1" customHeight="1" x14ac:dyDescent="0.3">
      <c r="D26" s="489"/>
      <c r="E26" s="489"/>
      <c r="F26" s="489"/>
      <c r="G26" s="489"/>
      <c r="H26" s="489"/>
      <c r="I26" s="489"/>
      <c r="J26" s="489"/>
      <c r="K26" s="489"/>
      <c r="L26" s="489"/>
      <c r="M26" s="489"/>
      <c r="N26" s="489"/>
      <c r="O26" s="489"/>
      <c r="P26" s="489"/>
      <c r="Q26" s="489"/>
      <c r="R26" s="489"/>
      <c r="S26" s="489"/>
      <c r="T26" s="489"/>
      <c r="U26" s="489"/>
      <c r="V26" s="489"/>
      <c r="W26" s="489"/>
      <c r="X26" s="489"/>
      <c r="Y26" s="489"/>
      <c r="Z26" s="489"/>
      <c r="AA26" s="489"/>
      <c r="AB26" s="489"/>
      <c r="AC26" s="489"/>
      <c r="AD26" s="489"/>
      <c r="AE26" s="489"/>
      <c r="AF26" s="489"/>
      <c r="AG26" s="489"/>
      <c r="AH26" s="489"/>
      <c r="AI26" s="489"/>
      <c r="AJ26" s="480"/>
      <c r="AK26" s="480"/>
      <c r="AL26" s="480"/>
      <c r="AM26" s="480"/>
      <c r="AN26" s="480"/>
      <c r="AO26" s="480"/>
      <c r="AP26" s="480"/>
      <c r="AQ26" s="480"/>
      <c r="AR26" s="480"/>
      <c r="AS26" s="480"/>
      <c r="AT26" s="480"/>
      <c r="AU26" s="480"/>
    </row>
    <row r="27" spans="2:47" s="481" customFormat="1" ht="16.5" hidden="1" customHeight="1" x14ac:dyDescent="0.3">
      <c r="D27" s="489"/>
      <c r="E27" s="489"/>
      <c r="F27" s="489"/>
      <c r="G27" s="489"/>
      <c r="H27" s="489"/>
      <c r="I27" s="489"/>
      <c r="J27" s="489"/>
      <c r="K27" s="489"/>
      <c r="L27" s="489"/>
      <c r="M27" s="489"/>
      <c r="N27" s="489"/>
      <c r="O27" s="489"/>
      <c r="P27" s="489"/>
      <c r="Q27" s="489"/>
      <c r="R27" s="489"/>
      <c r="S27" s="489"/>
      <c r="T27" s="489"/>
      <c r="U27" s="489"/>
      <c r="V27" s="489"/>
      <c r="W27" s="489"/>
      <c r="X27" s="489"/>
      <c r="Y27" s="489"/>
      <c r="Z27" s="489"/>
      <c r="AA27" s="489"/>
      <c r="AB27" s="489"/>
      <c r="AC27" s="489"/>
      <c r="AD27" s="489"/>
      <c r="AE27" s="489"/>
      <c r="AF27" s="489"/>
      <c r="AG27" s="489"/>
      <c r="AH27" s="489"/>
      <c r="AI27" s="489"/>
      <c r="AJ27" s="480"/>
      <c r="AK27" s="480"/>
      <c r="AL27" s="480"/>
      <c r="AM27" s="480"/>
      <c r="AN27" s="480"/>
      <c r="AO27" s="480"/>
      <c r="AP27" s="480"/>
      <c r="AQ27" s="480"/>
      <c r="AR27" s="480"/>
      <c r="AS27" s="480"/>
      <c r="AT27" s="480"/>
      <c r="AU27" s="480"/>
    </row>
    <row r="28" spans="2:47" s="481" customFormat="1" ht="16.5" hidden="1" customHeight="1" x14ac:dyDescent="0.3">
      <c r="D28" s="489"/>
      <c r="E28" s="489"/>
      <c r="F28" s="489"/>
      <c r="G28" s="489"/>
      <c r="H28" s="489"/>
      <c r="I28" s="489"/>
      <c r="J28" s="489"/>
      <c r="K28" s="489"/>
      <c r="L28" s="489"/>
      <c r="M28" s="489"/>
      <c r="N28" s="489"/>
      <c r="O28" s="489"/>
      <c r="P28" s="489"/>
      <c r="Q28" s="489"/>
      <c r="R28" s="489"/>
      <c r="S28" s="489"/>
      <c r="T28" s="489"/>
      <c r="U28" s="489"/>
      <c r="V28" s="489"/>
      <c r="W28" s="489"/>
      <c r="X28" s="489"/>
      <c r="Y28" s="489"/>
      <c r="Z28" s="489"/>
      <c r="AA28" s="489"/>
      <c r="AB28" s="489"/>
      <c r="AC28" s="489"/>
      <c r="AD28" s="489"/>
      <c r="AE28" s="489"/>
      <c r="AF28" s="489"/>
      <c r="AG28" s="489"/>
      <c r="AH28" s="489"/>
      <c r="AI28" s="489"/>
      <c r="AJ28" s="480"/>
      <c r="AK28" s="480"/>
      <c r="AL28" s="480"/>
      <c r="AM28" s="480"/>
      <c r="AN28" s="480"/>
      <c r="AO28" s="480"/>
      <c r="AP28" s="480"/>
      <c r="AQ28" s="480"/>
      <c r="AR28" s="480"/>
      <c r="AS28" s="480"/>
      <c r="AT28" s="480"/>
      <c r="AU28" s="480"/>
    </row>
    <row r="31" spans="2:47" s="481" customFormat="1" ht="0" hidden="1" customHeight="1" x14ac:dyDescent="0.3">
      <c r="D31" s="489"/>
      <c r="E31" s="489"/>
      <c r="F31" s="489"/>
      <c r="G31" s="489"/>
      <c r="H31" s="489"/>
      <c r="I31" s="489"/>
      <c r="J31" s="489"/>
      <c r="K31" s="489"/>
      <c r="L31" s="489"/>
      <c r="M31" s="489"/>
      <c r="N31" s="489"/>
      <c r="O31" s="489"/>
      <c r="P31" s="489"/>
      <c r="Q31" s="489"/>
      <c r="R31" s="489"/>
      <c r="S31" s="489"/>
      <c r="T31" s="489"/>
      <c r="U31" s="489"/>
      <c r="V31" s="489"/>
      <c r="W31" s="489"/>
      <c r="X31" s="489"/>
      <c r="Y31" s="489"/>
      <c r="Z31" s="489"/>
      <c r="AA31" s="489"/>
      <c r="AB31" s="489"/>
      <c r="AC31" s="489"/>
      <c r="AD31" s="489"/>
      <c r="AE31" s="489"/>
      <c r="AF31" s="489"/>
      <c r="AG31" s="489"/>
      <c r="AH31" s="489"/>
      <c r="AI31" s="489"/>
      <c r="AJ31" s="480"/>
      <c r="AK31" s="480"/>
      <c r="AL31" s="480"/>
      <c r="AM31" s="480"/>
      <c r="AN31" s="480"/>
      <c r="AO31" s="480"/>
      <c r="AP31" s="480"/>
      <c r="AQ31" s="480"/>
      <c r="AR31" s="480"/>
      <c r="AS31" s="480"/>
      <c r="AT31" s="480"/>
      <c r="AU31" s="480"/>
    </row>
    <row r="32" spans="2:47" s="481" customFormat="1" ht="0" hidden="1" customHeight="1" x14ac:dyDescent="0.3">
      <c r="D32" s="489"/>
      <c r="E32" s="489"/>
      <c r="F32" s="489"/>
      <c r="G32" s="489"/>
      <c r="H32" s="489"/>
      <c r="I32" s="489"/>
      <c r="J32" s="489"/>
      <c r="K32" s="489"/>
      <c r="L32" s="489"/>
      <c r="M32" s="489"/>
      <c r="N32" s="489"/>
      <c r="O32" s="489"/>
      <c r="P32" s="489"/>
      <c r="Q32" s="489"/>
      <c r="R32" s="489"/>
      <c r="S32" s="489"/>
      <c r="T32" s="489"/>
      <c r="U32" s="489"/>
      <c r="V32" s="489"/>
      <c r="W32" s="489"/>
      <c r="X32" s="489"/>
      <c r="Y32" s="489"/>
      <c r="Z32" s="489"/>
      <c r="AA32" s="489"/>
      <c r="AB32" s="489"/>
      <c r="AC32" s="489"/>
      <c r="AD32" s="489"/>
      <c r="AE32" s="489"/>
      <c r="AF32" s="489"/>
      <c r="AG32" s="489"/>
      <c r="AH32" s="489"/>
      <c r="AI32" s="489"/>
      <c r="AJ32" s="480"/>
      <c r="AK32" s="480"/>
      <c r="AL32" s="480"/>
      <c r="AM32" s="480"/>
      <c r="AN32" s="480"/>
      <c r="AO32" s="480"/>
      <c r="AP32" s="480"/>
      <c r="AQ32" s="480"/>
      <c r="AR32" s="480"/>
      <c r="AS32" s="480"/>
      <c r="AT32" s="480"/>
      <c r="AU32" s="480"/>
    </row>
    <row r="33" spans="4:47" s="481" customFormat="1" ht="0" hidden="1" customHeight="1" x14ac:dyDescent="0.3">
      <c r="D33" s="489"/>
      <c r="E33" s="489"/>
      <c r="F33" s="489"/>
      <c r="G33" s="489"/>
      <c r="H33" s="489"/>
      <c r="I33" s="489"/>
      <c r="J33" s="489"/>
      <c r="K33" s="489"/>
      <c r="L33" s="489"/>
      <c r="M33" s="489"/>
      <c r="N33" s="489"/>
      <c r="O33" s="489"/>
      <c r="P33" s="489"/>
      <c r="Q33" s="489"/>
      <c r="R33" s="489"/>
      <c r="S33" s="489"/>
      <c r="T33" s="489"/>
      <c r="U33" s="489"/>
      <c r="V33" s="489"/>
      <c r="W33" s="489"/>
      <c r="X33" s="489"/>
      <c r="Y33" s="489"/>
      <c r="Z33" s="489"/>
      <c r="AA33" s="489"/>
      <c r="AB33" s="489"/>
      <c r="AC33" s="489"/>
      <c r="AD33" s="489"/>
      <c r="AE33" s="489"/>
      <c r="AF33" s="489"/>
      <c r="AG33" s="489"/>
      <c r="AH33" s="489"/>
      <c r="AI33" s="489"/>
      <c r="AJ33" s="480"/>
      <c r="AK33" s="480"/>
      <c r="AL33" s="480"/>
      <c r="AM33" s="480"/>
      <c r="AN33" s="480"/>
      <c r="AO33" s="480"/>
      <c r="AP33" s="480"/>
      <c r="AQ33" s="480"/>
      <c r="AR33" s="480"/>
      <c r="AS33" s="480"/>
      <c r="AT33" s="480"/>
      <c r="AU33" s="480"/>
    </row>
    <row r="34" spans="4:47" s="481" customFormat="1" ht="0" hidden="1" customHeight="1" x14ac:dyDescent="0.3">
      <c r="D34" s="489"/>
      <c r="E34" s="489"/>
      <c r="F34" s="489"/>
      <c r="G34" s="489"/>
      <c r="H34" s="489"/>
      <c r="I34" s="489"/>
      <c r="J34" s="489"/>
      <c r="K34" s="489"/>
      <c r="L34" s="489"/>
      <c r="M34" s="489"/>
      <c r="N34" s="489"/>
      <c r="O34" s="489"/>
      <c r="P34" s="489"/>
      <c r="Q34" s="489"/>
      <c r="R34" s="489"/>
      <c r="S34" s="489"/>
      <c r="T34" s="489"/>
      <c r="U34" s="489"/>
      <c r="V34" s="489"/>
      <c r="W34" s="489"/>
      <c r="X34" s="489"/>
      <c r="Y34" s="489"/>
      <c r="Z34" s="489"/>
      <c r="AA34" s="489"/>
      <c r="AB34" s="489"/>
      <c r="AC34" s="489"/>
      <c r="AD34" s="489"/>
      <c r="AE34" s="489"/>
      <c r="AF34" s="489"/>
      <c r="AG34" s="489"/>
      <c r="AH34" s="489"/>
      <c r="AI34" s="489"/>
      <c r="AJ34" s="480"/>
      <c r="AK34" s="480"/>
      <c r="AL34" s="480"/>
      <c r="AM34" s="480"/>
      <c r="AN34" s="480"/>
      <c r="AO34" s="480"/>
      <c r="AP34" s="480"/>
      <c r="AQ34" s="480"/>
      <c r="AR34" s="480"/>
      <c r="AS34" s="480"/>
      <c r="AT34" s="480"/>
      <c r="AU34" s="480"/>
    </row>
    <row r="35" spans="4:47" s="481" customFormat="1" ht="0" hidden="1" customHeight="1" x14ac:dyDescent="0.3">
      <c r="D35" s="489"/>
      <c r="E35" s="489"/>
      <c r="F35" s="489"/>
      <c r="G35" s="489"/>
      <c r="H35" s="489"/>
      <c r="I35" s="489"/>
      <c r="J35" s="489"/>
      <c r="K35" s="489"/>
      <c r="L35" s="489"/>
      <c r="M35" s="489"/>
      <c r="N35" s="489"/>
      <c r="O35" s="489"/>
      <c r="P35" s="489"/>
      <c r="Q35" s="489"/>
      <c r="R35" s="489"/>
      <c r="S35" s="489"/>
      <c r="T35" s="489"/>
      <c r="U35" s="489"/>
      <c r="V35" s="489"/>
      <c r="W35" s="489"/>
      <c r="X35" s="489"/>
      <c r="Y35" s="489"/>
      <c r="Z35" s="489"/>
      <c r="AA35" s="489"/>
      <c r="AB35" s="489"/>
      <c r="AC35" s="489"/>
      <c r="AD35" s="489"/>
      <c r="AE35" s="489"/>
      <c r="AF35" s="489"/>
      <c r="AG35" s="489"/>
      <c r="AH35" s="489"/>
      <c r="AI35" s="489"/>
      <c r="AJ35" s="480"/>
      <c r="AK35" s="480"/>
      <c r="AL35" s="480"/>
      <c r="AM35" s="480"/>
      <c r="AN35" s="480"/>
      <c r="AO35" s="480"/>
      <c r="AP35" s="480"/>
      <c r="AQ35" s="480"/>
      <c r="AR35" s="480"/>
      <c r="AS35" s="480"/>
      <c r="AT35" s="480"/>
      <c r="AU35" s="480"/>
    </row>
    <row r="36" spans="4:47" s="481" customFormat="1" ht="0" hidden="1" customHeight="1" x14ac:dyDescent="0.3">
      <c r="D36" s="489"/>
      <c r="E36" s="489"/>
      <c r="F36" s="489"/>
      <c r="G36" s="489"/>
      <c r="H36" s="489"/>
      <c r="I36" s="489"/>
      <c r="J36" s="489"/>
      <c r="K36" s="489"/>
      <c r="L36" s="489"/>
      <c r="M36" s="489"/>
      <c r="N36" s="489"/>
      <c r="O36" s="489"/>
      <c r="P36" s="489"/>
      <c r="Q36" s="489"/>
      <c r="R36" s="489"/>
      <c r="S36" s="489"/>
      <c r="T36" s="489"/>
      <c r="U36" s="489"/>
      <c r="V36" s="489"/>
      <c r="W36" s="489"/>
      <c r="X36" s="489"/>
      <c r="Y36" s="489"/>
      <c r="Z36" s="489"/>
      <c r="AA36" s="489"/>
      <c r="AB36" s="489"/>
      <c r="AC36" s="489"/>
      <c r="AD36" s="489"/>
      <c r="AE36" s="489"/>
      <c r="AF36" s="489"/>
      <c r="AG36" s="489"/>
      <c r="AH36" s="489"/>
      <c r="AI36" s="489"/>
      <c r="AJ36" s="480"/>
      <c r="AK36" s="480"/>
      <c r="AL36" s="480"/>
      <c r="AM36" s="480"/>
      <c r="AN36" s="480"/>
      <c r="AO36" s="480"/>
      <c r="AP36" s="480"/>
      <c r="AQ36" s="480"/>
      <c r="AR36" s="480"/>
      <c r="AS36" s="480"/>
      <c r="AT36" s="480"/>
      <c r="AU36" s="480"/>
    </row>
    <row r="37" spans="4:47" s="481" customFormat="1" ht="0" hidden="1" customHeight="1" x14ac:dyDescent="0.3">
      <c r="D37" s="489"/>
      <c r="E37" s="489"/>
      <c r="F37" s="489"/>
      <c r="G37" s="489"/>
      <c r="H37" s="489"/>
      <c r="I37" s="489"/>
      <c r="J37" s="489"/>
      <c r="K37" s="489"/>
      <c r="L37" s="489"/>
      <c r="M37" s="489"/>
      <c r="N37" s="489"/>
      <c r="O37" s="489"/>
      <c r="P37" s="489"/>
      <c r="Q37" s="489"/>
      <c r="R37" s="489"/>
      <c r="S37" s="489"/>
      <c r="T37" s="489"/>
      <c r="U37" s="489"/>
      <c r="V37" s="489"/>
      <c r="W37" s="489"/>
      <c r="X37" s="489"/>
      <c r="Y37" s="489"/>
      <c r="Z37" s="489"/>
      <c r="AA37" s="489"/>
      <c r="AB37" s="489"/>
      <c r="AC37" s="489"/>
      <c r="AD37" s="489"/>
      <c r="AE37" s="489"/>
      <c r="AF37" s="489"/>
      <c r="AG37" s="489"/>
      <c r="AH37" s="489"/>
      <c r="AI37" s="489"/>
      <c r="AJ37" s="480"/>
      <c r="AK37" s="480"/>
      <c r="AL37" s="480"/>
      <c r="AM37" s="480"/>
      <c r="AN37" s="480"/>
      <c r="AO37" s="480"/>
      <c r="AP37" s="480"/>
      <c r="AQ37" s="480"/>
      <c r="AR37" s="480"/>
      <c r="AS37" s="480"/>
      <c r="AT37" s="480"/>
      <c r="AU37" s="480"/>
    </row>
    <row r="38" spans="4:47" s="481" customFormat="1" ht="0" hidden="1" customHeight="1" x14ac:dyDescent="0.3">
      <c r="D38" s="489"/>
      <c r="E38" s="489"/>
      <c r="F38" s="489"/>
      <c r="G38" s="489"/>
      <c r="H38" s="489"/>
      <c r="I38" s="489"/>
      <c r="J38" s="489"/>
      <c r="K38" s="489"/>
      <c r="L38" s="489"/>
      <c r="M38" s="489"/>
      <c r="N38" s="489"/>
      <c r="O38" s="489"/>
      <c r="P38" s="489"/>
      <c r="Q38" s="489"/>
      <c r="R38" s="489"/>
      <c r="S38" s="489"/>
      <c r="T38" s="489"/>
      <c r="U38" s="489"/>
      <c r="V38" s="489"/>
      <c r="W38" s="489"/>
      <c r="X38" s="489"/>
      <c r="Y38" s="489"/>
      <c r="Z38" s="489"/>
      <c r="AA38" s="489"/>
      <c r="AB38" s="489"/>
      <c r="AC38" s="489"/>
      <c r="AD38" s="489"/>
      <c r="AE38" s="489"/>
      <c r="AF38" s="489"/>
      <c r="AG38" s="489"/>
      <c r="AH38" s="489"/>
      <c r="AI38" s="489"/>
      <c r="AJ38" s="480"/>
      <c r="AK38" s="480"/>
      <c r="AL38" s="480"/>
      <c r="AM38" s="480"/>
      <c r="AN38" s="480"/>
      <c r="AO38" s="480"/>
      <c r="AP38" s="480"/>
      <c r="AQ38" s="480"/>
      <c r="AR38" s="480"/>
      <c r="AS38" s="480"/>
      <c r="AT38" s="480"/>
      <c r="AU38" s="480"/>
    </row>
    <row r="39" spans="4:47" s="481" customFormat="1" ht="0" hidden="1" customHeight="1" x14ac:dyDescent="0.3">
      <c r="D39" s="489"/>
      <c r="E39" s="489"/>
      <c r="F39" s="489"/>
      <c r="G39" s="489"/>
      <c r="H39" s="489"/>
      <c r="I39" s="489"/>
      <c r="J39" s="489"/>
      <c r="K39" s="489"/>
      <c r="L39" s="489"/>
      <c r="M39" s="489"/>
      <c r="N39" s="489"/>
      <c r="O39" s="489"/>
      <c r="P39" s="489"/>
      <c r="Q39" s="489"/>
      <c r="R39" s="489"/>
      <c r="S39" s="489"/>
      <c r="T39" s="489"/>
      <c r="U39" s="489"/>
      <c r="V39" s="489"/>
      <c r="W39" s="489"/>
      <c r="X39" s="489"/>
      <c r="Y39" s="489"/>
      <c r="Z39" s="489"/>
      <c r="AA39" s="489"/>
      <c r="AB39" s="489"/>
      <c r="AC39" s="489"/>
      <c r="AD39" s="489"/>
      <c r="AE39" s="489"/>
      <c r="AF39" s="489"/>
      <c r="AG39" s="489"/>
      <c r="AH39" s="489"/>
      <c r="AI39" s="489"/>
      <c r="AJ39" s="480"/>
      <c r="AK39" s="480"/>
      <c r="AL39" s="480"/>
      <c r="AM39" s="480"/>
      <c r="AN39" s="480"/>
      <c r="AO39" s="480"/>
      <c r="AP39" s="480"/>
      <c r="AQ39" s="480"/>
      <c r="AR39" s="480"/>
      <c r="AS39" s="480"/>
      <c r="AT39" s="480"/>
      <c r="AU39" s="480"/>
    </row>
    <row r="40" spans="4:47" s="481" customFormat="1" ht="0" hidden="1" customHeight="1" x14ac:dyDescent="0.3">
      <c r="D40" s="489"/>
      <c r="E40" s="489"/>
      <c r="F40" s="489"/>
      <c r="G40" s="489"/>
      <c r="H40" s="489"/>
      <c r="I40" s="489"/>
      <c r="J40" s="489"/>
      <c r="K40" s="489"/>
      <c r="L40" s="489"/>
      <c r="M40" s="489"/>
      <c r="N40" s="489"/>
      <c r="O40" s="489"/>
      <c r="P40" s="489"/>
      <c r="Q40" s="489"/>
      <c r="R40" s="489"/>
      <c r="S40" s="489"/>
      <c r="T40" s="489"/>
      <c r="U40" s="489"/>
      <c r="V40" s="489"/>
      <c r="W40" s="489"/>
      <c r="X40" s="489"/>
      <c r="Y40" s="489"/>
      <c r="Z40" s="489"/>
      <c r="AA40" s="489"/>
      <c r="AB40" s="489"/>
      <c r="AC40" s="489"/>
      <c r="AD40" s="489"/>
      <c r="AE40" s="489"/>
      <c r="AF40" s="489"/>
      <c r="AG40" s="489"/>
      <c r="AH40" s="489"/>
      <c r="AI40" s="489"/>
      <c r="AJ40" s="480"/>
      <c r="AK40" s="480"/>
      <c r="AL40" s="480"/>
      <c r="AM40" s="480"/>
      <c r="AN40" s="480"/>
      <c r="AO40" s="480"/>
      <c r="AP40" s="480"/>
      <c r="AQ40" s="480"/>
      <c r="AR40" s="480"/>
      <c r="AS40" s="480"/>
      <c r="AT40" s="480"/>
      <c r="AU40" s="480"/>
    </row>
    <row r="41" spans="4:47" s="481" customFormat="1" ht="0" hidden="1" customHeight="1" x14ac:dyDescent="0.3">
      <c r="D41" s="489"/>
      <c r="E41" s="489"/>
      <c r="F41" s="489"/>
      <c r="G41" s="489"/>
      <c r="H41" s="489"/>
      <c r="I41" s="489"/>
      <c r="J41" s="489"/>
      <c r="K41" s="489"/>
      <c r="L41" s="489"/>
      <c r="M41" s="489"/>
      <c r="N41" s="489"/>
      <c r="O41" s="489"/>
      <c r="P41" s="489"/>
      <c r="Q41" s="489"/>
      <c r="R41" s="489"/>
      <c r="S41" s="489"/>
      <c r="T41" s="489"/>
      <c r="U41" s="489"/>
      <c r="V41" s="489"/>
      <c r="W41" s="489"/>
      <c r="X41" s="489"/>
      <c r="Y41" s="489"/>
      <c r="Z41" s="489"/>
      <c r="AA41" s="489"/>
      <c r="AB41" s="489"/>
      <c r="AC41" s="489"/>
      <c r="AD41" s="489"/>
      <c r="AE41" s="489"/>
      <c r="AF41" s="489"/>
      <c r="AG41" s="489"/>
      <c r="AH41" s="489"/>
      <c r="AI41" s="489"/>
      <c r="AJ41" s="480"/>
      <c r="AK41" s="480"/>
      <c r="AL41" s="480"/>
      <c r="AM41" s="480"/>
      <c r="AN41" s="480"/>
      <c r="AO41" s="480"/>
      <c r="AP41" s="480"/>
      <c r="AQ41" s="480"/>
      <c r="AR41" s="480"/>
      <c r="AS41" s="480"/>
      <c r="AT41" s="480"/>
      <c r="AU41" s="480"/>
    </row>
    <row r="42" spans="4:47" s="481" customFormat="1" ht="0" hidden="1" customHeight="1" x14ac:dyDescent="0.3">
      <c r="D42" s="489"/>
      <c r="E42" s="489"/>
      <c r="F42" s="489"/>
      <c r="G42" s="489"/>
      <c r="H42" s="489"/>
      <c r="I42" s="489"/>
      <c r="J42" s="489"/>
      <c r="K42" s="489"/>
      <c r="L42" s="489"/>
      <c r="M42" s="489"/>
      <c r="N42" s="489"/>
      <c r="O42" s="489"/>
      <c r="P42" s="489"/>
      <c r="Q42" s="489"/>
      <c r="R42" s="489"/>
      <c r="S42" s="489"/>
      <c r="T42" s="489"/>
      <c r="U42" s="489"/>
      <c r="V42" s="489"/>
      <c r="W42" s="489"/>
      <c r="X42" s="489"/>
      <c r="Y42" s="489"/>
      <c r="Z42" s="489"/>
      <c r="AA42" s="489"/>
      <c r="AB42" s="489"/>
      <c r="AC42" s="489"/>
      <c r="AD42" s="489"/>
      <c r="AE42" s="489"/>
      <c r="AF42" s="489"/>
      <c r="AG42" s="489"/>
      <c r="AH42" s="489"/>
      <c r="AI42" s="489"/>
      <c r="AJ42" s="480"/>
      <c r="AK42" s="480"/>
      <c r="AL42" s="480"/>
      <c r="AM42" s="480"/>
      <c r="AN42" s="480"/>
      <c r="AO42" s="480"/>
      <c r="AP42" s="480"/>
      <c r="AQ42" s="480"/>
      <c r="AR42" s="480"/>
      <c r="AS42" s="480"/>
      <c r="AT42" s="480"/>
      <c r="AU42" s="480"/>
    </row>
    <row r="43" spans="4:47" s="481" customFormat="1" ht="0" hidden="1" customHeight="1" x14ac:dyDescent="0.3">
      <c r="D43" s="489"/>
      <c r="E43" s="489"/>
      <c r="F43" s="489"/>
      <c r="G43" s="489"/>
      <c r="H43" s="489"/>
      <c r="I43" s="489"/>
      <c r="J43" s="489"/>
      <c r="K43" s="489"/>
      <c r="L43" s="489"/>
      <c r="M43" s="489"/>
      <c r="N43" s="489"/>
      <c r="O43" s="489"/>
      <c r="P43" s="489"/>
      <c r="Q43" s="489"/>
      <c r="R43" s="489"/>
      <c r="S43" s="489"/>
      <c r="T43" s="489"/>
      <c r="U43" s="489"/>
      <c r="V43" s="489"/>
      <c r="W43" s="489"/>
      <c r="X43" s="489"/>
      <c r="Y43" s="489"/>
      <c r="Z43" s="489"/>
      <c r="AA43" s="489"/>
      <c r="AB43" s="489"/>
      <c r="AC43" s="489"/>
      <c r="AD43" s="489"/>
      <c r="AE43" s="489"/>
      <c r="AF43" s="489"/>
      <c r="AG43" s="489"/>
      <c r="AH43" s="489"/>
      <c r="AI43" s="489"/>
      <c r="AJ43" s="480"/>
      <c r="AK43" s="480"/>
      <c r="AL43" s="480"/>
      <c r="AM43" s="480"/>
      <c r="AN43" s="480"/>
      <c r="AO43" s="480"/>
      <c r="AP43" s="480"/>
      <c r="AQ43" s="480"/>
      <c r="AR43" s="480"/>
      <c r="AS43" s="480"/>
      <c r="AT43" s="480"/>
      <c r="AU43" s="480"/>
    </row>
    <row r="44" spans="4:47" s="481" customFormat="1" ht="0" hidden="1" customHeight="1" x14ac:dyDescent="0.3">
      <c r="D44" s="489"/>
      <c r="E44" s="489"/>
      <c r="F44" s="489"/>
      <c r="G44" s="489"/>
      <c r="H44" s="489"/>
      <c r="I44" s="489"/>
      <c r="J44" s="489"/>
      <c r="K44" s="489"/>
      <c r="L44" s="489"/>
      <c r="M44" s="489"/>
      <c r="N44" s="489"/>
      <c r="O44" s="489"/>
      <c r="P44" s="489"/>
      <c r="Q44" s="489"/>
      <c r="R44" s="489"/>
      <c r="S44" s="489"/>
      <c r="T44" s="489"/>
      <c r="U44" s="489"/>
      <c r="V44" s="489"/>
      <c r="W44" s="489"/>
      <c r="X44" s="489"/>
      <c r="Y44" s="489"/>
      <c r="Z44" s="489"/>
      <c r="AA44" s="489"/>
      <c r="AB44" s="489"/>
      <c r="AC44" s="489"/>
      <c r="AD44" s="489"/>
      <c r="AE44" s="489"/>
      <c r="AF44" s="489"/>
      <c r="AG44" s="489"/>
      <c r="AH44" s="489"/>
      <c r="AI44" s="489"/>
      <c r="AJ44" s="480"/>
      <c r="AK44" s="480"/>
      <c r="AL44" s="480"/>
      <c r="AM44" s="480"/>
      <c r="AN44" s="480"/>
      <c r="AO44" s="480"/>
      <c r="AP44" s="480"/>
      <c r="AQ44" s="480"/>
      <c r="AR44" s="480"/>
      <c r="AS44" s="480"/>
      <c r="AT44" s="480"/>
      <c r="AU44" s="480"/>
    </row>
    <row r="45" spans="4:47" s="481" customFormat="1" ht="0" hidden="1" customHeight="1" x14ac:dyDescent="0.3">
      <c r="D45" s="489"/>
      <c r="E45" s="489"/>
      <c r="F45" s="489"/>
      <c r="G45" s="489"/>
      <c r="H45" s="489"/>
      <c r="I45" s="489"/>
      <c r="J45" s="489"/>
      <c r="K45" s="489"/>
      <c r="L45" s="489"/>
      <c r="M45" s="489"/>
      <c r="N45" s="489"/>
      <c r="O45" s="489"/>
      <c r="P45" s="489"/>
      <c r="Q45" s="489"/>
      <c r="R45" s="489"/>
      <c r="S45" s="489"/>
      <c r="T45" s="489"/>
      <c r="U45" s="489"/>
      <c r="V45" s="489"/>
      <c r="W45" s="489"/>
      <c r="X45" s="489"/>
      <c r="Y45" s="489"/>
      <c r="Z45" s="489"/>
      <c r="AA45" s="489"/>
      <c r="AB45" s="489"/>
      <c r="AC45" s="489"/>
      <c r="AD45" s="489"/>
      <c r="AE45" s="489"/>
      <c r="AF45" s="489"/>
      <c r="AG45" s="489"/>
      <c r="AH45" s="489"/>
      <c r="AI45" s="489"/>
      <c r="AJ45" s="480"/>
      <c r="AK45" s="480"/>
      <c r="AL45" s="480"/>
      <c r="AM45" s="480"/>
      <c r="AN45" s="480"/>
      <c r="AO45" s="480"/>
      <c r="AP45" s="480"/>
      <c r="AQ45" s="480"/>
      <c r="AR45" s="480"/>
      <c r="AS45" s="480"/>
      <c r="AT45" s="480"/>
      <c r="AU45" s="480"/>
    </row>
  </sheetData>
  <sheetProtection formatColumns="0" formatRows="0" autoFilter="0"/>
  <mergeCells count="16">
    <mergeCell ref="M7:O7"/>
    <mergeCell ref="Q7:S7"/>
    <mergeCell ref="A7:A8"/>
    <mergeCell ref="B7:B8"/>
    <mergeCell ref="C7:C8"/>
    <mergeCell ref="D7:D8"/>
    <mergeCell ref="E7:G7"/>
    <mergeCell ref="I7:K7"/>
    <mergeCell ref="A1:B4"/>
    <mergeCell ref="D1:T2"/>
    <mergeCell ref="D3:T4"/>
    <mergeCell ref="A6:D6"/>
    <mergeCell ref="E6:H6"/>
    <mergeCell ref="I6:L6"/>
    <mergeCell ref="M6:P6"/>
    <mergeCell ref="Q6:T6"/>
  </mergeCells>
  <conditionalFormatting sqref="E9:E15">
    <cfRule type="cellIs" dxfId="163" priority="10" operator="equal">
      <formula>1</formula>
    </cfRule>
    <cfRule type="cellIs" dxfId="162" priority="11" operator="between">
      <formula>0.31</formula>
      <formula>0.9</formula>
    </cfRule>
    <cfRule type="cellIs" dxfId="161" priority="12" operator="between">
      <formula>0</formula>
      <formula>0.3</formula>
    </cfRule>
  </conditionalFormatting>
  <conditionalFormatting sqref="I9:I15">
    <cfRule type="cellIs" dxfId="160" priority="7" operator="equal">
      <formula>1</formula>
    </cfRule>
    <cfRule type="cellIs" dxfId="159" priority="8" operator="between">
      <formula>0.31</formula>
      <formula>0.9</formula>
    </cfRule>
    <cfRule type="cellIs" dxfId="158" priority="9" operator="between">
      <formula>0</formula>
      <formula>0.3</formula>
    </cfRule>
  </conditionalFormatting>
  <conditionalFormatting sqref="M9:M15">
    <cfRule type="cellIs" dxfId="157" priority="4" operator="equal">
      <formula>1</formula>
    </cfRule>
    <cfRule type="cellIs" dxfId="156" priority="5" operator="between">
      <formula>0.31</formula>
      <formula>0.9</formula>
    </cfRule>
    <cfRule type="cellIs" dxfId="155" priority="6" operator="between">
      <formula>0</formula>
      <formula>0.3</formula>
    </cfRule>
  </conditionalFormatting>
  <conditionalFormatting sqref="Q9:Q15">
    <cfRule type="cellIs" dxfId="154" priority="1" operator="equal">
      <formula>1</formula>
    </cfRule>
    <cfRule type="cellIs" dxfId="153" priority="2" operator="between">
      <formula>0.31</formula>
      <formula>0.9</formula>
    </cfRule>
    <cfRule type="cellIs" dxfId="152" priority="3" operator="between">
      <formula>0</formula>
      <formula>0.3</formula>
    </cfRule>
  </conditionalFormatting>
  <pageMargins left="0.70866141732283472" right="0.70866141732283472" top="0.74803149606299213" bottom="0.74803149606299213" header="0.31496062992125984" footer="0.31496062992125984"/>
  <pageSetup scale="75"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96159-095C-4B7D-BEB8-7C667B9D858A}">
  <dimension ref="A1:AU63"/>
  <sheetViews>
    <sheetView zoomScale="70" zoomScaleNormal="70" workbookViewId="0">
      <pane xSplit="4" ySplit="8" topLeftCell="K30" activePane="bottomRight" state="frozen"/>
      <selection pane="topRight" activeCell="F1" sqref="F1"/>
      <selection pane="bottomLeft" activeCell="A9" sqref="A9"/>
      <selection pane="bottomRight" activeCell="Q34" sqref="Q34"/>
    </sheetView>
  </sheetViews>
  <sheetFormatPr baseColWidth="10" defaultColWidth="0" defaultRowHeight="0" customHeight="1" zeroHeight="1" x14ac:dyDescent="0.3"/>
  <cols>
    <col min="1" max="1" width="4" style="481" bestFit="1" customWidth="1"/>
    <col min="2" max="2" width="32.140625" style="481" customWidth="1"/>
    <col min="3" max="3" width="10.5703125" style="481" customWidth="1"/>
    <col min="4" max="4" width="24.140625" style="489" customWidth="1"/>
    <col min="5" max="5" width="8.5703125" style="489" customWidth="1"/>
    <col min="6" max="6" width="24.5703125" style="489" customWidth="1"/>
    <col min="7" max="7" width="16.140625" style="489" customWidth="1"/>
    <col min="8" max="8" width="24.5703125" style="489" customWidth="1"/>
    <col min="9" max="9" width="8.5703125" style="489" customWidth="1"/>
    <col min="10" max="10" width="42.5703125" style="489" customWidth="1"/>
    <col min="11" max="11" width="23.7109375" style="489" customWidth="1"/>
    <col min="12" max="12" width="45.140625" style="489" customWidth="1"/>
    <col min="13" max="13" width="8.5703125" style="489" customWidth="1"/>
    <col min="14" max="14" width="34" style="489" customWidth="1"/>
    <col min="15" max="15" width="23.7109375" style="489" customWidth="1"/>
    <col min="16" max="16" width="33.7109375" style="489" customWidth="1"/>
    <col min="17" max="17" width="8.5703125" style="489" customWidth="1"/>
    <col min="18" max="18" width="27.85546875" style="489" customWidth="1"/>
    <col min="19" max="19" width="23.7109375" style="489" customWidth="1"/>
    <col min="20" max="20" width="33.7109375" style="489" customWidth="1"/>
    <col min="21" max="21" width="11.42578125" style="489" customWidth="1"/>
    <col min="22" max="35" width="11.42578125" style="489" hidden="1" customWidth="1"/>
    <col min="36" max="16384" width="11.42578125" style="480" hidden="1"/>
  </cols>
  <sheetData>
    <row r="1" spans="1:47" ht="21" customHeight="1" x14ac:dyDescent="0.3">
      <c r="A1" s="573" t="s">
        <v>184</v>
      </c>
      <c r="B1" s="574"/>
      <c r="C1" s="496"/>
      <c r="D1" s="601" t="s">
        <v>38</v>
      </c>
      <c r="E1" s="601"/>
      <c r="F1" s="601"/>
      <c r="G1" s="601"/>
      <c r="H1" s="601"/>
      <c r="I1" s="601"/>
      <c r="J1" s="601"/>
      <c r="K1" s="601"/>
      <c r="L1" s="601"/>
      <c r="M1" s="601"/>
      <c r="N1" s="601"/>
      <c r="O1" s="601"/>
      <c r="P1" s="601"/>
      <c r="Q1" s="601"/>
      <c r="R1" s="601"/>
      <c r="S1" s="601"/>
      <c r="T1" s="601"/>
      <c r="U1" s="483"/>
      <c r="V1" s="483"/>
      <c r="W1" s="483"/>
      <c r="X1" s="483"/>
      <c r="Y1" s="483"/>
      <c r="Z1" s="483"/>
      <c r="AA1" s="483"/>
      <c r="AB1" s="483"/>
      <c r="AC1" s="483"/>
      <c r="AD1" s="483"/>
      <c r="AE1" s="483"/>
      <c r="AF1" s="483"/>
      <c r="AG1" s="483"/>
      <c r="AH1" s="483"/>
      <c r="AI1" s="483"/>
    </row>
    <row r="2" spans="1:47" ht="18" customHeight="1" x14ac:dyDescent="0.3">
      <c r="A2" s="576"/>
      <c r="B2" s="577"/>
      <c r="C2" s="497"/>
      <c r="D2" s="601"/>
      <c r="E2" s="601"/>
      <c r="F2" s="601"/>
      <c r="G2" s="601"/>
      <c r="H2" s="601"/>
      <c r="I2" s="601"/>
      <c r="J2" s="601"/>
      <c r="K2" s="601"/>
      <c r="L2" s="601"/>
      <c r="M2" s="601"/>
      <c r="N2" s="601"/>
      <c r="O2" s="601"/>
      <c r="P2" s="601"/>
      <c r="Q2" s="601"/>
      <c r="R2" s="601"/>
      <c r="S2" s="601"/>
      <c r="T2" s="601"/>
      <c r="U2" s="483"/>
      <c r="V2" s="483"/>
      <c r="W2" s="483"/>
      <c r="X2" s="483"/>
      <c r="Y2" s="483"/>
      <c r="Z2" s="483"/>
      <c r="AA2" s="483"/>
      <c r="AB2" s="483"/>
      <c r="AC2" s="483"/>
      <c r="AD2" s="483"/>
      <c r="AE2" s="483"/>
      <c r="AF2" s="483"/>
      <c r="AG2" s="483"/>
      <c r="AH2" s="483"/>
      <c r="AI2" s="483"/>
    </row>
    <row r="3" spans="1:47" ht="23.25" customHeight="1" x14ac:dyDescent="0.3">
      <c r="A3" s="576"/>
      <c r="B3" s="577"/>
      <c r="C3" s="497"/>
      <c r="D3" s="601" t="s">
        <v>794</v>
      </c>
      <c r="E3" s="601"/>
      <c r="F3" s="601"/>
      <c r="G3" s="601"/>
      <c r="H3" s="601"/>
      <c r="I3" s="601"/>
      <c r="J3" s="601"/>
      <c r="K3" s="601"/>
      <c r="L3" s="601"/>
      <c r="M3" s="601"/>
      <c r="N3" s="601"/>
      <c r="O3" s="601"/>
      <c r="P3" s="601"/>
      <c r="Q3" s="601"/>
      <c r="R3" s="601"/>
      <c r="S3" s="601"/>
      <c r="T3" s="601"/>
      <c r="U3" s="483"/>
      <c r="V3" s="483"/>
      <c r="W3" s="483"/>
      <c r="X3" s="483"/>
      <c r="Y3" s="483"/>
      <c r="Z3" s="483"/>
      <c r="AA3" s="483"/>
      <c r="AB3" s="483"/>
      <c r="AC3" s="483"/>
      <c r="AD3" s="483"/>
      <c r="AE3" s="483"/>
      <c r="AF3" s="483"/>
      <c r="AG3" s="483"/>
      <c r="AH3" s="483"/>
      <c r="AI3" s="483"/>
    </row>
    <row r="4" spans="1:47" ht="23.25" customHeight="1" x14ac:dyDescent="0.3">
      <c r="A4" s="579"/>
      <c r="B4" s="580"/>
      <c r="C4" s="498"/>
      <c r="D4" s="601"/>
      <c r="E4" s="601"/>
      <c r="F4" s="601"/>
      <c r="G4" s="601"/>
      <c r="H4" s="601"/>
      <c r="I4" s="601"/>
      <c r="J4" s="601"/>
      <c r="K4" s="601"/>
      <c r="L4" s="601"/>
      <c r="M4" s="601"/>
      <c r="N4" s="601"/>
      <c r="O4" s="601"/>
      <c r="P4" s="601"/>
      <c r="Q4" s="601"/>
      <c r="R4" s="601"/>
      <c r="S4" s="601"/>
      <c r="T4" s="601"/>
      <c r="U4" s="483"/>
      <c r="V4" s="483"/>
      <c r="W4" s="483"/>
      <c r="X4" s="483"/>
      <c r="Y4" s="483"/>
      <c r="Z4" s="483"/>
      <c r="AA4" s="483"/>
      <c r="AB4" s="483"/>
      <c r="AC4" s="483"/>
      <c r="AD4" s="483"/>
      <c r="AE4" s="483"/>
      <c r="AF4" s="483"/>
      <c r="AG4" s="483"/>
      <c r="AH4" s="483"/>
      <c r="AI4" s="483"/>
    </row>
    <row r="5" spans="1:47" ht="16.5" hidden="1" x14ac:dyDescent="0.3">
      <c r="A5" s="484"/>
      <c r="B5" s="485"/>
      <c r="C5" s="484"/>
      <c r="D5" s="483"/>
      <c r="E5" s="483"/>
      <c r="F5" s="483"/>
      <c r="G5" s="483"/>
      <c r="H5" s="483"/>
      <c r="I5" s="483"/>
      <c r="J5" s="483"/>
      <c r="K5" s="483"/>
      <c r="L5" s="483"/>
      <c r="M5" s="483"/>
      <c r="N5" s="483"/>
      <c r="O5" s="483"/>
      <c r="P5" s="483"/>
      <c r="Q5" s="483"/>
      <c r="R5" s="483"/>
      <c r="S5" s="483"/>
      <c r="T5" s="483"/>
      <c r="U5" s="483"/>
      <c r="V5" s="483"/>
      <c r="W5" s="483"/>
      <c r="X5" s="483"/>
      <c r="Y5" s="483"/>
      <c r="Z5" s="483"/>
      <c r="AA5" s="483"/>
      <c r="AB5" s="483"/>
      <c r="AC5" s="483"/>
      <c r="AD5" s="483"/>
      <c r="AE5" s="483"/>
      <c r="AF5" s="483"/>
      <c r="AG5" s="483"/>
      <c r="AH5" s="483"/>
      <c r="AI5" s="483"/>
    </row>
    <row r="6" spans="1:47" ht="15.75" customHeight="1" x14ac:dyDescent="0.3">
      <c r="A6" s="602"/>
      <c r="B6" s="602"/>
      <c r="C6" s="602"/>
      <c r="D6" s="602"/>
      <c r="E6" s="571" t="s">
        <v>627</v>
      </c>
      <c r="F6" s="571"/>
      <c r="G6" s="571"/>
      <c r="H6" s="571"/>
      <c r="I6" s="572" t="s">
        <v>628</v>
      </c>
      <c r="J6" s="572"/>
      <c r="K6" s="572"/>
      <c r="L6" s="572"/>
      <c r="M6" s="572" t="s">
        <v>629</v>
      </c>
      <c r="N6" s="572"/>
      <c r="O6" s="572"/>
      <c r="P6" s="572"/>
      <c r="Q6" s="572" t="s">
        <v>793</v>
      </c>
      <c r="R6" s="572"/>
      <c r="S6" s="572"/>
      <c r="T6" s="572"/>
      <c r="U6" s="483"/>
      <c r="V6" s="483"/>
      <c r="W6" s="483"/>
      <c r="X6" s="483"/>
      <c r="Y6" s="483"/>
      <c r="Z6" s="483"/>
      <c r="AA6" s="483"/>
      <c r="AB6" s="483"/>
      <c r="AC6" s="483"/>
      <c r="AD6" s="483"/>
      <c r="AE6" s="483"/>
      <c r="AF6" s="483"/>
      <c r="AG6" s="483"/>
      <c r="AH6" s="483"/>
      <c r="AI6" s="483"/>
    </row>
    <row r="7" spans="1:47" ht="27.75" customHeight="1" x14ac:dyDescent="0.3">
      <c r="A7" s="603" t="s">
        <v>17</v>
      </c>
      <c r="B7" s="604" t="s">
        <v>37</v>
      </c>
      <c r="C7" s="606" t="s">
        <v>168</v>
      </c>
      <c r="D7" s="605" t="s">
        <v>32</v>
      </c>
      <c r="E7" s="559" t="s">
        <v>59</v>
      </c>
      <c r="F7" s="559"/>
      <c r="G7" s="559"/>
      <c r="H7" s="486" t="s">
        <v>60</v>
      </c>
      <c r="I7" s="559" t="s">
        <v>59</v>
      </c>
      <c r="J7" s="559"/>
      <c r="K7" s="559"/>
      <c r="L7" s="486" t="s">
        <v>60</v>
      </c>
      <c r="M7" s="559" t="s">
        <v>59</v>
      </c>
      <c r="N7" s="559"/>
      <c r="O7" s="559"/>
      <c r="P7" s="486" t="s">
        <v>60</v>
      </c>
      <c r="Q7" s="559" t="s">
        <v>59</v>
      </c>
      <c r="R7" s="559"/>
      <c r="S7" s="559"/>
      <c r="T7" s="486" t="s">
        <v>60</v>
      </c>
      <c r="U7" s="483"/>
      <c r="V7" s="483"/>
      <c r="W7" s="483"/>
      <c r="X7" s="483"/>
      <c r="Y7" s="483"/>
      <c r="Z7" s="483"/>
      <c r="AA7" s="483"/>
      <c r="AB7" s="483"/>
      <c r="AC7" s="483"/>
      <c r="AD7" s="483"/>
      <c r="AE7" s="483"/>
      <c r="AF7" s="483"/>
      <c r="AG7" s="483"/>
      <c r="AH7" s="483"/>
      <c r="AI7" s="483"/>
    </row>
    <row r="8" spans="1:47" ht="56.25" customHeight="1" x14ac:dyDescent="0.25">
      <c r="A8" s="603"/>
      <c r="B8" s="604"/>
      <c r="C8" s="607"/>
      <c r="D8" s="605"/>
      <c r="E8" s="492" t="s">
        <v>33</v>
      </c>
      <c r="F8" s="492" t="s">
        <v>34</v>
      </c>
      <c r="G8" s="492" t="s">
        <v>35</v>
      </c>
      <c r="H8" s="487" t="s">
        <v>36</v>
      </c>
      <c r="I8" s="492" t="s">
        <v>33</v>
      </c>
      <c r="J8" s="492" t="s">
        <v>34</v>
      </c>
      <c r="K8" s="492" t="s">
        <v>35</v>
      </c>
      <c r="L8" s="487" t="s">
        <v>36</v>
      </c>
      <c r="M8" s="492" t="s">
        <v>33</v>
      </c>
      <c r="N8" s="492" t="s">
        <v>34</v>
      </c>
      <c r="O8" s="492" t="s">
        <v>35</v>
      </c>
      <c r="P8" s="487" t="s">
        <v>36</v>
      </c>
      <c r="Q8" s="492" t="s">
        <v>33</v>
      </c>
      <c r="R8" s="492" t="s">
        <v>34</v>
      </c>
      <c r="S8" s="492" t="s">
        <v>35</v>
      </c>
      <c r="T8" s="487" t="s">
        <v>36</v>
      </c>
      <c r="U8" s="488"/>
      <c r="V8" s="488"/>
      <c r="W8" s="488"/>
      <c r="X8" s="488"/>
      <c r="Y8" s="488"/>
      <c r="Z8" s="488"/>
      <c r="AA8" s="488"/>
      <c r="AB8" s="488"/>
      <c r="AC8" s="488"/>
      <c r="AD8" s="488"/>
      <c r="AE8" s="488"/>
      <c r="AF8" s="488"/>
      <c r="AG8" s="488"/>
      <c r="AH8" s="488"/>
      <c r="AI8" s="488"/>
    </row>
    <row r="9" spans="1:47" s="509" customFormat="1" ht="109.5" customHeight="1" x14ac:dyDescent="0.25">
      <c r="A9" s="500">
        <v>1</v>
      </c>
      <c r="B9" s="543" t="s">
        <v>792</v>
      </c>
      <c r="C9" s="494" t="s">
        <v>174</v>
      </c>
      <c r="D9" s="518" t="s">
        <v>784</v>
      </c>
      <c r="E9" s="533">
        <v>0</v>
      </c>
      <c r="F9" s="493"/>
      <c r="G9" s="493"/>
      <c r="H9" s="482" t="s">
        <v>669</v>
      </c>
      <c r="I9" s="533">
        <v>0</v>
      </c>
      <c r="J9" s="493"/>
      <c r="K9" s="493"/>
      <c r="L9" s="493"/>
      <c r="M9" s="533">
        <v>0</v>
      </c>
      <c r="N9" s="493"/>
      <c r="O9" s="493"/>
      <c r="P9" s="493"/>
      <c r="Q9" s="533">
        <v>1</v>
      </c>
      <c r="R9" s="493" t="s">
        <v>1566</v>
      </c>
      <c r="S9" s="493" t="s">
        <v>1567</v>
      </c>
      <c r="T9" s="493"/>
      <c r="U9" s="508"/>
      <c r="V9" s="508"/>
      <c r="W9" s="508"/>
      <c r="X9" s="508"/>
      <c r="Y9" s="508"/>
      <c r="Z9" s="508"/>
      <c r="AA9" s="508"/>
      <c r="AB9" s="508"/>
      <c r="AC9" s="508"/>
      <c r="AD9" s="508"/>
      <c r="AE9" s="508"/>
      <c r="AF9" s="508"/>
      <c r="AG9" s="508"/>
      <c r="AH9" s="508"/>
      <c r="AI9" s="508"/>
    </row>
    <row r="10" spans="1:47" s="509" customFormat="1" ht="260.25" customHeight="1" x14ac:dyDescent="0.25">
      <c r="A10" s="500">
        <v>2</v>
      </c>
      <c r="B10" s="544" t="s">
        <v>791</v>
      </c>
      <c r="C10" s="494" t="s">
        <v>178</v>
      </c>
      <c r="D10" s="520" t="s">
        <v>774</v>
      </c>
      <c r="E10" s="533">
        <v>0</v>
      </c>
      <c r="F10" s="493"/>
      <c r="G10" s="493"/>
      <c r="H10" s="482"/>
      <c r="I10" s="533">
        <v>1</v>
      </c>
      <c r="J10" s="532" t="s">
        <v>1122</v>
      </c>
      <c r="K10" s="493" t="s">
        <v>1123</v>
      </c>
      <c r="L10" s="532" t="s">
        <v>1122</v>
      </c>
      <c r="M10" s="533">
        <v>1</v>
      </c>
      <c r="N10" s="493"/>
      <c r="O10" s="493"/>
      <c r="P10" s="493"/>
      <c r="Q10" s="533">
        <v>1</v>
      </c>
      <c r="R10" s="532" t="s">
        <v>1644</v>
      </c>
      <c r="S10" s="493" t="s">
        <v>1123</v>
      </c>
      <c r="T10" s="532"/>
      <c r="U10" s="508"/>
      <c r="V10" s="508"/>
      <c r="W10" s="508"/>
      <c r="X10" s="508"/>
      <c r="Y10" s="508"/>
      <c r="Z10" s="508"/>
      <c r="AA10" s="508"/>
      <c r="AB10" s="508"/>
      <c r="AC10" s="508"/>
      <c r="AD10" s="508"/>
      <c r="AE10" s="508"/>
      <c r="AF10" s="508"/>
      <c r="AG10" s="508"/>
      <c r="AH10" s="508"/>
      <c r="AI10" s="508"/>
    </row>
    <row r="11" spans="1:47" s="509" customFormat="1" ht="94.5" customHeight="1" x14ac:dyDescent="0.25">
      <c r="A11" s="500">
        <v>3</v>
      </c>
      <c r="B11" s="544" t="s">
        <v>790</v>
      </c>
      <c r="C11" s="494" t="s">
        <v>174</v>
      </c>
      <c r="D11" s="520" t="s">
        <v>774</v>
      </c>
      <c r="E11" s="533">
        <v>0</v>
      </c>
      <c r="F11" s="493"/>
      <c r="G11" s="493"/>
      <c r="H11" s="482"/>
      <c r="I11" s="533">
        <v>0</v>
      </c>
      <c r="J11" s="535"/>
      <c r="K11" s="535"/>
      <c r="L11" s="535"/>
      <c r="M11" s="533">
        <v>1</v>
      </c>
      <c r="N11" s="493" t="s">
        <v>1401</v>
      </c>
      <c r="O11" s="493" t="s">
        <v>1173</v>
      </c>
      <c r="P11" s="482" t="s">
        <v>1402</v>
      </c>
      <c r="Q11" s="533">
        <v>1</v>
      </c>
      <c r="R11" s="493" t="s">
        <v>1645</v>
      </c>
      <c r="S11" s="493" t="s">
        <v>1646</v>
      </c>
      <c r="T11" s="493"/>
      <c r="U11" s="508"/>
      <c r="V11" s="508"/>
      <c r="W11" s="508"/>
      <c r="X11" s="508"/>
      <c r="Y11" s="508"/>
      <c r="Z11" s="508"/>
      <c r="AA11" s="508"/>
      <c r="AB11" s="508"/>
      <c r="AC11" s="508"/>
      <c r="AD11" s="508"/>
      <c r="AE11" s="508"/>
      <c r="AF11" s="508"/>
      <c r="AG11" s="508"/>
      <c r="AH11" s="508"/>
      <c r="AI11" s="508"/>
    </row>
    <row r="12" spans="1:47" s="509" customFormat="1" ht="87.75" customHeight="1" x14ac:dyDescent="0.25">
      <c r="A12" s="500">
        <v>4</v>
      </c>
      <c r="B12" s="544" t="s">
        <v>789</v>
      </c>
      <c r="C12" s="494" t="s">
        <v>178</v>
      </c>
      <c r="D12" s="518" t="s">
        <v>762</v>
      </c>
      <c r="E12" s="533">
        <v>0</v>
      </c>
      <c r="F12" s="494"/>
      <c r="G12" s="494"/>
      <c r="H12" s="494"/>
      <c r="I12" s="533">
        <v>1</v>
      </c>
      <c r="J12" s="494" t="s">
        <v>1124</v>
      </c>
      <c r="K12" s="494" t="s">
        <v>1125</v>
      </c>
      <c r="L12" s="494" t="s">
        <v>1126</v>
      </c>
      <c r="M12" s="533">
        <v>1</v>
      </c>
      <c r="N12" s="502"/>
      <c r="O12" s="502"/>
      <c r="P12" s="502"/>
      <c r="Q12" s="533">
        <v>1</v>
      </c>
      <c r="R12" s="494" t="s">
        <v>1124</v>
      </c>
      <c r="S12" s="494" t="s">
        <v>1125</v>
      </c>
      <c r="T12" s="502"/>
      <c r="U12" s="501"/>
      <c r="V12" s="501"/>
      <c r="W12" s="501"/>
      <c r="X12" s="501"/>
      <c r="Y12" s="501"/>
      <c r="Z12" s="501"/>
      <c r="AA12" s="501"/>
      <c r="AB12" s="501"/>
      <c r="AC12" s="501"/>
      <c r="AD12" s="501"/>
      <c r="AE12" s="501"/>
      <c r="AF12" s="501"/>
      <c r="AG12" s="501"/>
      <c r="AH12" s="501"/>
      <c r="AI12" s="501"/>
    </row>
    <row r="13" spans="1:47" s="509" customFormat="1" ht="71.25" customHeight="1" x14ac:dyDescent="0.25">
      <c r="A13" s="500">
        <v>5</v>
      </c>
      <c r="B13" s="544" t="s">
        <v>788</v>
      </c>
      <c r="C13" s="494" t="s">
        <v>174</v>
      </c>
      <c r="D13" s="518" t="s">
        <v>768</v>
      </c>
      <c r="E13" s="533">
        <v>0</v>
      </c>
      <c r="F13" s="502"/>
      <c r="G13" s="502"/>
      <c r="H13" s="502"/>
      <c r="I13" s="533">
        <v>0.7</v>
      </c>
      <c r="J13" s="535"/>
      <c r="K13" s="535"/>
      <c r="L13" s="535"/>
      <c r="M13" s="533">
        <v>0.7</v>
      </c>
      <c r="N13" s="494" t="s">
        <v>1403</v>
      </c>
      <c r="O13" s="494" t="s">
        <v>1404</v>
      </c>
      <c r="P13" s="494" t="s">
        <v>1405</v>
      </c>
      <c r="Q13" s="533">
        <v>1</v>
      </c>
      <c r="R13" s="494" t="s">
        <v>1403</v>
      </c>
      <c r="S13" s="494" t="s">
        <v>1404</v>
      </c>
      <c r="T13" s="493"/>
      <c r="U13" s="501"/>
      <c r="V13" s="501"/>
      <c r="W13" s="501"/>
      <c r="X13" s="501"/>
      <c r="Y13" s="501"/>
      <c r="Z13" s="501"/>
      <c r="AA13" s="501"/>
      <c r="AB13" s="501"/>
      <c r="AC13" s="501"/>
      <c r="AD13" s="501"/>
      <c r="AE13" s="501"/>
      <c r="AF13" s="501"/>
      <c r="AG13" s="501"/>
      <c r="AH13" s="501"/>
      <c r="AI13" s="501"/>
    </row>
    <row r="14" spans="1:47" s="509" customFormat="1" ht="57" customHeight="1" x14ac:dyDescent="0.25">
      <c r="A14" s="500">
        <v>6</v>
      </c>
      <c r="B14" s="544" t="s">
        <v>787</v>
      </c>
      <c r="C14" s="494" t="s">
        <v>308</v>
      </c>
      <c r="D14" s="520" t="s">
        <v>774</v>
      </c>
      <c r="E14" s="533">
        <v>0</v>
      </c>
      <c r="F14" s="502"/>
      <c r="G14" s="502"/>
      <c r="H14" s="502"/>
      <c r="I14" s="533">
        <v>0.5</v>
      </c>
      <c r="J14" s="494" t="s">
        <v>1127</v>
      </c>
      <c r="K14" s="494" t="s">
        <v>1128</v>
      </c>
      <c r="L14" s="494" t="s">
        <v>1127</v>
      </c>
      <c r="M14" s="533">
        <v>0.5</v>
      </c>
      <c r="N14" s="502"/>
      <c r="O14" s="502"/>
      <c r="P14" s="502"/>
      <c r="Q14" s="533">
        <v>1</v>
      </c>
      <c r="R14" s="493" t="s">
        <v>1568</v>
      </c>
      <c r="S14" s="494" t="s">
        <v>1404</v>
      </c>
      <c r="T14" s="493"/>
      <c r="U14" s="501"/>
      <c r="V14" s="501"/>
      <c r="W14" s="501"/>
      <c r="X14" s="501"/>
      <c r="Y14" s="501"/>
      <c r="Z14" s="501"/>
      <c r="AA14" s="501"/>
      <c r="AB14" s="501"/>
      <c r="AC14" s="501"/>
      <c r="AD14" s="501"/>
      <c r="AE14" s="501"/>
      <c r="AF14" s="501"/>
      <c r="AG14" s="501"/>
      <c r="AH14" s="501"/>
      <c r="AI14" s="501"/>
    </row>
    <row r="15" spans="1:47" s="509" customFormat="1" ht="57" customHeight="1" x14ac:dyDescent="0.25">
      <c r="A15" s="500">
        <v>7</v>
      </c>
      <c r="B15" s="544" t="s">
        <v>786</v>
      </c>
      <c r="C15" s="494" t="s">
        <v>174</v>
      </c>
      <c r="D15" s="521" t="s">
        <v>764</v>
      </c>
      <c r="E15" s="533">
        <v>0</v>
      </c>
      <c r="F15" s="502"/>
      <c r="G15" s="502"/>
      <c r="H15" s="502"/>
      <c r="I15" s="533">
        <v>0</v>
      </c>
      <c r="J15" s="502"/>
      <c r="K15" s="502"/>
      <c r="L15" s="502"/>
      <c r="M15" s="533">
        <v>0.7</v>
      </c>
      <c r="N15" s="494" t="s">
        <v>1406</v>
      </c>
      <c r="O15" s="494" t="s">
        <v>224</v>
      </c>
      <c r="P15" s="494" t="s">
        <v>1407</v>
      </c>
      <c r="Q15" s="533">
        <v>1</v>
      </c>
      <c r="R15" s="494" t="s">
        <v>1569</v>
      </c>
      <c r="S15" s="502" t="s">
        <v>224</v>
      </c>
      <c r="T15" s="502"/>
      <c r="U15" s="501"/>
      <c r="V15" s="501"/>
      <c r="W15" s="501"/>
      <c r="X15" s="501"/>
      <c r="Y15" s="501"/>
      <c r="Z15" s="501"/>
      <c r="AA15" s="501"/>
      <c r="AB15" s="501"/>
      <c r="AC15" s="501"/>
      <c r="AD15" s="501"/>
      <c r="AE15" s="501"/>
      <c r="AF15" s="501"/>
      <c r="AG15" s="501"/>
      <c r="AH15" s="501"/>
      <c r="AI15" s="501"/>
    </row>
    <row r="16" spans="1:47" s="501" customFormat="1" ht="52.5" customHeight="1" x14ac:dyDescent="0.25">
      <c r="A16" s="500">
        <v>8</v>
      </c>
      <c r="B16" s="544" t="s">
        <v>785</v>
      </c>
      <c r="C16" s="494" t="s">
        <v>174</v>
      </c>
      <c r="D16" s="518" t="s">
        <v>784</v>
      </c>
      <c r="E16" s="533">
        <v>0</v>
      </c>
      <c r="F16" s="502"/>
      <c r="G16" s="502"/>
      <c r="H16" s="502"/>
      <c r="I16" s="533">
        <v>0</v>
      </c>
      <c r="J16" s="502"/>
      <c r="K16" s="502"/>
      <c r="L16" s="502"/>
      <c r="M16" s="533">
        <v>0</v>
      </c>
      <c r="N16" s="494"/>
      <c r="O16" s="494"/>
      <c r="P16" s="494"/>
      <c r="Q16" s="533">
        <v>1</v>
      </c>
      <c r="R16" s="493" t="s">
        <v>1570</v>
      </c>
      <c r="S16" s="493" t="s">
        <v>1567</v>
      </c>
      <c r="T16" s="502"/>
      <c r="AJ16" s="509"/>
      <c r="AK16" s="509"/>
      <c r="AL16" s="509"/>
      <c r="AM16" s="509"/>
      <c r="AN16" s="509"/>
      <c r="AO16" s="509"/>
      <c r="AP16" s="509"/>
      <c r="AQ16" s="509"/>
      <c r="AR16" s="509"/>
      <c r="AS16" s="509"/>
      <c r="AT16" s="509"/>
      <c r="AU16" s="509"/>
    </row>
    <row r="17" spans="1:47" s="501" customFormat="1" ht="85.5" customHeight="1" x14ac:dyDescent="0.25">
      <c r="A17" s="500">
        <v>9</v>
      </c>
      <c r="B17" s="544" t="s">
        <v>783</v>
      </c>
      <c r="C17" s="494" t="s">
        <v>178</v>
      </c>
      <c r="D17" s="520" t="s">
        <v>774</v>
      </c>
      <c r="E17" s="533">
        <v>0</v>
      </c>
      <c r="F17" s="502"/>
      <c r="G17" s="502"/>
      <c r="H17" s="502"/>
      <c r="I17" s="533">
        <v>1</v>
      </c>
      <c r="J17" s="494" t="s">
        <v>1129</v>
      </c>
      <c r="K17" s="494" t="s">
        <v>1130</v>
      </c>
      <c r="L17" s="494" t="s">
        <v>1129</v>
      </c>
      <c r="M17" s="533">
        <v>1</v>
      </c>
      <c r="N17" s="502"/>
      <c r="O17" s="502"/>
      <c r="P17" s="502"/>
      <c r="Q17" s="533">
        <v>1</v>
      </c>
      <c r="R17" s="494" t="s">
        <v>1129</v>
      </c>
      <c r="S17" s="494" t="s">
        <v>1130</v>
      </c>
      <c r="T17" s="494"/>
      <c r="AJ17" s="509"/>
      <c r="AK17" s="509"/>
      <c r="AL17" s="509"/>
      <c r="AM17" s="509"/>
      <c r="AN17" s="509"/>
      <c r="AO17" s="509"/>
      <c r="AP17" s="509"/>
      <c r="AQ17" s="509"/>
      <c r="AR17" s="509"/>
      <c r="AS17" s="509"/>
      <c r="AT17" s="509"/>
      <c r="AU17" s="509"/>
    </row>
    <row r="18" spans="1:47" s="501" customFormat="1" ht="57.75" customHeight="1" x14ac:dyDescent="0.25">
      <c r="A18" s="500">
        <v>10</v>
      </c>
      <c r="B18" s="544" t="s">
        <v>782</v>
      </c>
      <c r="C18" s="494" t="s">
        <v>174</v>
      </c>
      <c r="D18" s="520" t="s">
        <v>774</v>
      </c>
      <c r="E18" s="533">
        <v>0</v>
      </c>
      <c r="F18" s="502"/>
      <c r="G18" s="502"/>
      <c r="H18" s="502"/>
      <c r="I18" s="533">
        <v>0</v>
      </c>
      <c r="J18" s="510"/>
      <c r="K18" s="510"/>
      <c r="L18" s="494"/>
      <c r="M18" s="533">
        <v>1</v>
      </c>
      <c r="N18" s="494" t="s">
        <v>1408</v>
      </c>
      <c r="O18" s="494" t="s">
        <v>1409</v>
      </c>
      <c r="P18" s="494" t="s">
        <v>1410</v>
      </c>
      <c r="Q18" s="533">
        <v>1</v>
      </c>
      <c r="R18" s="494" t="s">
        <v>1647</v>
      </c>
      <c r="S18" s="494" t="s">
        <v>1130</v>
      </c>
      <c r="T18" s="502"/>
      <c r="AJ18" s="509"/>
      <c r="AK18" s="509"/>
      <c r="AL18" s="509"/>
      <c r="AM18" s="509"/>
      <c r="AN18" s="509"/>
      <c r="AO18" s="509"/>
      <c r="AP18" s="509"/>
      <c r="AQ18" s="509"/>
      <c r="AR18" s="509"/>
      <c r="AS18" s="509"/>
      <c r="AT18" s="509"/>
      <c r="AU18" s="509"/>
    </row>
    <row r="19" spans="1:47" s="501" customFormat="1" ht="72" customHeight="1" x14ac:dyDescent="0.25">
      <c r="A19" s="500">
        <v>11</v>
      </c>
      <c r="B19" s="544" t="s">
        <v>781</v>
      </c>
      <c r="C19" s="494" t="s">
        <v>308</v>
      </c>
      <c r="D19" s="520" t="s">
        <v>780</v>
      </c>
      <c r="E19" s="533">
        <v>0</v>
      </c>
      <c r="F19" s="502"/>
      <c r="G19" s="502"/>
      <c r="H19" s="502"/>
      <c r="I19" s="533">
        <v>0</v>
      </c>
      <c r="J19" s="502"/>
      <c r="K19" s="502"/>
      <c r="L19" s="502"/>
      <c r="M19" s="533">
        <v>0</v>
      </c>
      <c r="N19" s="494"/>
      <c r="O19" s="502"/>
      <c r="P19" s="494"/>
      <c r="Q19" s="533">
        <v>1</v>
      </c>
      <c r="R19" s="494" t="s">
        <v>1571</v>
      </c>
      <c r="S19" s="502" t="s">
        <v>886</v>
      </c>
      <c r="T19" s="502"/>
      <c r="AJ19" s="509"/>
      <c r="AK19" s="509"/>
      <c r="AL19" s="509"/>
      <c r="AM19" s="509"/>
      <c r="AN19" s="509"/>
      <c r="AO19" s="509"/>
      <c r="AP19" s="509"/>
      <c r="AQ19" s="509"/>
      <c r="AR19" s="509"/>
      <c r="AS19" s="509"/>
      <c r="AT19" s="509"/>
      <c r="AU19" s="509"/>
    </row>
    <row r="20" spans="1:47" s="501" customFormat="1" ht="82.5" customHeight="1" x14ac:dyDescent="0.25">
      <c r="A20" s="500">
        <v>12</v>
      </c>
      <c r="B20" s="544" t="s">
        <v>779</v>
      </c>
      <c r="C20" s="515" t="s">
        <v>174</v>
      </c>
      <c r="D20" s="518" t="s">
        <v>762</v>
      </c>
      <c r="E20" s="533">
        <v>0</v>
      </c>
      <c r="F20" s="502"/>
      <c r="G20" s="502"/>
      <c r="H20" s="502"/>
      <c r="I20" s="533">
        <v>0</v>
      </c>
      <c r="J20" s="502"/>
      <c r="K20" s="502"/>
      <c r="L20" s="502"/>
      <c r="M20" s="533">
        <v>0</v>
      </c>
      <c r="N20" s="502"/>
      <c r="O20" s="502"/>
      <c r="P20" s="502"/>
      <c r="Q20" s="533">
        <v>1</v>
      </c>
      <c r="R20" s="494" t="s">
        <v>1572</v>
      </c>
      <c r="S20" s="494" t="s">
        <v>1573</v>
      </c>
      <c r="T20" s="494"/>
      <c r="AJ20" s="509"/>
      <c r="AK20" s="509"/>
      <c r="AL20" s="509"/>
      <c r="AM20" s="509"/>
      <c r="AN20" s="509"/>
      <c r="AO20" s="509"/>
      <c r="AP20" s="509"/>
      <c r="AQ20" s="509"/>
      <c r="AR20" s="509"/>
      <c r="AS20" s="509"/>
      <c r="AT20" s="509"/>
      <c r="AU20" s="509"/>
    </row>
    <row r="21" spans="1:47" s="501" customFormat="1" ht="69" customHeight="1" x14ac:dyDescent="0.25">
      <c r="A21" s="500">
        <v>13</v>
      </c>
      <c r="B21" s="544" t="s">
        <v>778</v>
      </c>
      <c r="C21" s="516" t="s">
        <v>174</v>
      </c>
      <c r="D21" s="518" t="s">
        <v>768</v>
      </c>
      <c r="E21" s="533">
        <v>0</v>
      </c>
      <c r="F21" s="502"/>
      <c r="G21" s="502"/>
      <c r="H21" s="502"/>
      <c r="I21" s="533">
        <v>0</v>
      </c>
      <c r="J21" s="502"/>
      <c r="K21" s="502"/>
      <c r="L21" s="502"/>
      <c r="M21" s="533">
        <v>0.7</v>
      </c>
      <c r="N21" s="494" t="s">
        <v>1411</v>
      </c>
      <c r="O21" s="502" t="s">
        <v>1412</v>
      </c>
      <c r="P21" s="494" t="s">
        <v>1405</v>
      </c>
      <c r="Q21" s="533">
        <v>1</v>
      </c>
      <c r="R21" s="494" t="s">
        <v>1574</v>
      </c>
      <c r="S21" s="502" t="s">
        <v>1575</v>
      </c>
      <c r="T21" s="494"/>
      <c r="AJ21" s="509"/>
      <c r="AK21" s="509"/>
      <c r="AL21" s="509"/>
      <c r="AM21" s="509"/>
      <c r="AN21" s="509"/>
      <c r="AO21" s="509"/>
      <c r="AP21" s="509"/>
      <c r="AQ21" s="509"/>
      <c r="AR21" s="509"/>
      <c r="AS21" s="509"/>
      <c r="AT21" s="509"/>
      <c r="AU21" s="509"/>
    </row>
    <row r="22" spans="1:47" s="501" customFormat="1" ht="108.75" customHeight="1" x14ac:dyDescent="0.25">
      <c r="A22" s="500">
        <v>14</v>
      </c>
      <c r="B22" s="544" t="s">
        <v>777</v>
      </c>
      <c r="C22" s="494" t="s">
        <v>308</v>
      </c>
      <c r="D22" s="520" t="s">
        <v>766</v>
      </c>
      <c r="E22" s="533">
        <v>0</v>
      </c>
      <c r="F22" s="502"/>
      <c r="G22" s="502"/>
      <c r="H22" s="502"/>
      <c r="I22" s="533">
        <v>0</v>
      </c>
      <c r="J22" s="502"/>
      <c r="K22" s="502"/>
      <c r="L22" s="502"/>
      <c r="M22" s="533">
        <v>0</v>
      </c>
      <c r="N22" s="502"/>
      <c r="O22" s="502"/>
      <c r="P22" s="502"/>
      <c r="Q22" s="533">
        <v>1</v>
      </c>
      <c r="R22" s="494" t="s">
        <v>1576</v>
      </c>
      <c r="S22" s="502" t="s">
        <v>886</v>
      </c>
      <c r="T22" s="494"/>
      <c r="AJ22" s="509"/>
      <c r="AK22" s="509"/>
      <c r="AL22" s="509"/>
      <c r="AM22" s="509"/>
      <c r="AN22" s="509"/>
      <c r="AO22" s="509"/>
      <c r="AP22" s="509"/>
      <c r="AQ22" s="509"/>
      <c r="AR22" s="509"/>
      <c r="AS22" s="509"/>
      <c r="AT22" s="509"/>
      <c r="AU22" s="509"/>
    </row>
    <row r="23" spans="1:47" s="501" customFormat="1" ht="52.5" customHeight="1" x14ac:dyDescent="0.25">
      <c r="A23" s="500">
        <v>15</v>
      </c>
      <c r="B23" s="545" t="s">
        <v>765</v>
      </c>
      <c r="C23" s="494" t="s">
        <v>308</v>
      </c>
      <c r="D23" s="521" t="s">
        <v>764</v>
      </c>
      <c r="E23" s="533">
        <v>0</v>
      </c>
      <c r="F23" s="502"/>
      <c r="G23" s="502"/>
      <c r="H23" s="502"/>
      <c r="I23" s="533">
        <v>1</v>
      </c>
      <c r="J23" s="494" t="s">
        <v>1131</v>
      </c>
      <c r="K23" s="494" t="s">
        <v>1132</v>
      </c>
      <c r="L23" s="494" t="s">
        <v>1132</v>
      </c>
      <c r="M23" s="533">
        <v>1</v>
      </c>
      <c r="N23" s="502"/>
      <c r="O23" s="502"/>
      <c r="P23" s="502"/>
      <c r="Q23" s="533">
        <v>1</v>
      </c>
      <c r="R23" s="494" t="s">
        <v>1569</v>
      </c>
      <c r="S23" s="502" t="s">
        <v>224</v>
      </c>
      <c r="T23" s="494"/>
      <c r="AJ23" s="509"/>
      <c r="AK23" s="509"/>
      <c r="AL23" s="509"/>
      <c r="AM23" s="509"/>
      <c r="AN23" s="509"/>
      <c r="AO23" s="509"/>
      <c r="AP23" s="509"/>
      <c r="AQ23" s="509"/>
      <c r="AR23" s="509"/>
      <c r="AS23" s="509"/>
      <c r="AT23" s="509"/>
      <c r="AU23" s="509"/>
    </row>
    <row r="24" spans="1:47" s="501" customFormat="1" ht="79.5" customHeight="1" x14ac:dyDescent="0.25">
      <c r="A24" s="500">
        <v>16</v>
      </c>
      <c r="B24" s="544" t="s">
        <v>776</v>
      </c>
      <c r="C24" s="515" t="s">
        <v>174</v>
      </c>
      <c r="D24" s="518" t="s">
        <v>762</v>
      </c>
      <c r="E24" s="533">
        <v>0</v>
      </c>
      <c r="F24" s="502"/>
      <c r="G24" s="502"/>
      <c r="H24" s="502"/>
      <c r="I24" s="533">
        <v>1</v>
      </c>
      <c r="J24" s="494" t="s">
        <v>1133</v>
      </c>
      <c r="K24" s="494" t="s">
        <v>1134</v>
      </c>
      <c r="L24" s="494" t="s">
        <v>1133</v>
      </c>
      <c r="M24" s="533">
        <v>1</v>
      </c>
      <c r="N24" s="494"/>
      <c r="O24" s="502"/>
      <c r="P24" s="494"/>
      <c r="Q24" s="533">
        <v>1</v>
      </c>
      <c r="R24" s="494" t="s">
        <v>1648</v>
      </c>
      <c r="S24" s="502" t="s">
        <v>224</v>
      </c>
      <c r="T24" s="502"/>
      <c r="AJ24" s="509"/>
      <c r="AK24" s="509"/>
      <c r="AL24" s="509"/>
      <c r="AM24" s="509"/>
      <c r="AN24" s="509"/>
      <c r="AO24" s="509"/>
      <c r="AP24" s="509"/>
      <c r="AQ24" s="509"/>
      <c r="AR24" s="509"/>
      <c r="AS24" s="509"/>
      <c r="AT24" s="509"/>
      <c r="AU24" s="509"/>
    </row>
    <row r="25" spans="1:47" s="501" customFormat="1" ht="46.5" customHeight="1" x14ac:dyDescent="0.2">
      <c r="A25" s="500">
        <v>17</v>
      </c>
      <c r="B25" s="536" t="s">
        <v>775</v>
      </c>
      <c r="C25" s="515" t="s">
        <v>174</v>
      </c>
      <c r="D25" s="518" t="s">
        <v>762</v>
      </c>
      <c r="E25" s="533">
        <v>0</v>
      </c>
      <c r="F25" s="502"/>
      <c r="G25" s="502"/>
      <c r="H25" s="502"/>
      <c r="I25" s="533">
        <v>0</v>
      </c>
      <c r="J25" s="494"/>
      <c r="K25" s="493"/>
      <c r="L25" s="494"/>
      <c r="M25" s="533">
        <v>1</v>
      </c>
      <c r="N25" s="493" t="s">
        <v>1413</v>
      </c>
      <c r="O25" s="493" t="s">
        <v>1414</v>
      </c>
      <c r="P25" s="493" t="s">
        <v>1415</v>
      </c>
      <c r="Q25" s="533">
        <v>1</v>
      </c>
      <c r="R25" s="494" t="s">
        <v>1648</v>
      </c>
      <c r="S25" s="502" t="s">
        <v>224</v>
      </c>
      <c r="T25" s="502"/>
      <c r="AJ25" s="509"/>
      <c r="AK25" s="509"/>
      <c r="AL25" s="509"/>
      <c r="AM25" s="509"/>
      <c r="AN25" s="509"/>
      <c r="AO25" s="509"/>
      <c r="AP25" s="509"/>
      <c r="AQ25" s="509"/>
      <c r="AR25" s="509"/>
      <c r="AS25" s="509"/>
      <c r="AT25" s="509"/>
      <c r="AU25" s="509"/>
    </row>
    <row r="26" spans="1:47" s="501" customFormat="1" ht="64.5" customHeight="1" x14ac:dyDescent="0.25">
      <c r="A26" s="500">
        <v>18</v>
      </c>
      <c r="B26" s="544" t="s">
        <v>773</v>
      </c>
      <c r="C26" s="494" t="s">
        <v>308</v>
      </c>
      <c r="D26" s="518" t="s">
        <v>768</v>
      </c>
      <c r="E26" s="533">
        <v>0</v>
      </c>
      <c r="F26" s="502"/>
      <c r="G26" s="502"/>
      <c r="H26" s="502"/>
      <c r="I26" s="533">
        <v>1</v>
      </c>
      <c r="J26" s="494" t="s">
        <v>1135</v>
      </c>
      <c r="K26" s="494" t="s">
        <v>1134</v>
      </c>
      <c r="L26" s="494" t="s">
        <v>1135</v>
      </c>
      <c r="M26" s="533">
        <v>1</v>
      </c>
      <c r="N26" s="493"/>
      <c r="O26" s="493"/>
      <c r="P26" s="493"/>
      <c r="Q26" s="533">
        <v>1</v>
      </c>
      <c r="R26" s="494" t="s">
        <v>1135</v>
      </c>
      <c r="S26" s="502" t="s">
        <v>224</v>
      </c>
      <c r="T26" s="502"/>
      <c r="AJ26" s="509"/>
      <c r="AK26" s="509"/>
      <c r="AL26" s="509"/>
      <c r="AM26" s="509"/>
      <c r="AN26" s="509"/>
      <c r="AO26" s="509"/>
      <c r="AP26" s="509"/>
      <c r="AQ26" s="509"/>
      <c r="AR26" s="509"/>
      <c r="AS26" s="509"/>
      <c r="AT26" s="509"/>
      <c r="AU26" s="509"/>
    </row>
    <row r="27" spans="1:47" s="501" customFormat="1" ht="46.5" customHeight="1" x14ac:dyDescent="0.25">
      <c r="A27" s="500">
        <v>19</v>
      </c>
      <c r="B27" s="545" t="s">
        <v>772</v>
      </c>
      <c r="C27" s="494" t="s">
        <v>308</v>
      </c>
      <c r="D27" s="521" t="s">
        <v>764</v>
      </c>
      <c r="E27" s="533">
        <v>0</v>
      </c>
      <c r="F27" s="502"/>
      <c r="G27" s="502"/>
      <c r="H27" s="502"/>
      <c r="I27" s="533">
        <v>1</v>
      </c>
      <c r="J27" s="494" t="s">
        <v>1131</v>
      </c>
      <c r="K27" s="494" t="s">
        <v>1132</v>
      </c>
      <c r="L27" s="494" t="s">
        <v>1132</v>
      </c>
      <c r="M27" s="533">
        <v>1</v>
      </c>
      <c r="N27" s="493"/>
      <c r="O27" s="493"/>
      <c r="P27" s="493"/>
      <c r="Q27" s="533">
        <v>1</v>
      </c>
      <c r="R27" s="494" t="s">
        <v>1569</v>
      </c>
      <c r="S27" s="502" t="s">
        <v>224</v>
      </c>
      <c r="T27" s="502"/>
      <c r="AJ27" s="509"/>
      <c r="AK27" s="509"/>
      <c r="AL27" s="509"/>
      <c r="AM27" s="509"/>
      <c r="AN27" s="509"/>
      <c r="AO27" s="509"/>
      <c r="AP27" s="509"/>
      <c r="AQ27" s="509"/>
      <c r="AR27" s="509"/>
      <c r="AS27" s="509"/>
      <c r="AT27" s="509"/>
      <c r="AU27" s="509"/>
    </row>
    <row r="28" spans="1:47" s="501" customFormat="1" ht="64.5" customHeight="1" x14ac:dyDescent="0.25">
      <c r="A28" s="500">
        <v>20</v>
      </c>
      <c r="B28" s="544" t="s">
        <v>771</v>
      </c>
      <c r="C28" s="515" t="s">
        <v>174</v>
      </c>
      <c r="D28" s="518" t="s">
        <v>762</v>
      </c>
      <c r="E28" s="533">
        <v>0</v>
      </c>
      <c r="F28" s="502"/>
      <c r="G28" s="502"/>
      <c r="H28" s="502"/>
      <c r="I28" s="533">
        <v>0</v>
      </c>
      <c r="J28" s="494"/>
      <c r="K28" s="493"/>
      <c r="L28" s="494"/>
      <c r="M28" s="533">
        <v>1</v>
      </c>
      <c r="N28" s="493" t="s">
        <v>1416</v>
      </c>
      <c r="O28" s="494" t="s">
        <v>1134</v>
      </c>
      <c r="P28" s="494" t="s">
        <v>1405</v>
      </c>
      <c r="Q28" s="533">
        <v>1</v>
      </c>
      <c r="R28" s="493" t="s">
        <v>1416</v>
      </c>
      <c r="S28" s="494" t="s">
        <v>1134</v>
      </c>
      <c r="T28" s="494" t="s">
        <v>1405</v>
      </c>
      <c r="AJ28" s="509"/>
      <c r="AK28" s="509"/>
      <c r="AL28" s="509"/>
      <c r="AM28" s="509"/>
      <c r="AN28" s="509"/>
      <c r="AO28" s="509"/>
      <c r="AP28" s="509"/>
      <c r="AQ28" s="509"/>
      <c r="AR28" s="509"/>
      <c r="AS28" s="509"/>
      <c r="AT28" s="509"/>
      <c r="AU28" s="509"/>
    </row>
    <row r="29" spans="1:47" s="501" customFormat="1" ht="69" customHeight="1" x14ac:dyDescent="0.25">
      <c r="A29" s="500">
        <v>21</v>
      </c>
      <c r="B29" s="546" t="s">
        <v>770</v>
      </c>
      <c r="C29" s="515" t="s">
        <v>174</v>
      </c>
      <c r="D29" s="518" t="s">
        <v>762</v>
      </c>
      <c r="E29" s="533">
        <v>0</v>
      </c>
      <c r="F29" s="502"/>
      <c r="G29" s="502"/>
      <c r="H29" s="502"/>
      <c r="I29" s="533">
        <v>0</v>
      </c>
      <c r="J29" s="494"/>
      <c r="K29" s="493"/>
      <c r="L29" s="494"/>
      <c r="M29" s="533">
        <v>1</v>
      </c>
      <c r="N29" s="493" t="s">
        <v>1417</v>
      </c>
      <c r="O29" s="493" t="s">
        <v>1419</v>
      </c>
      <c r="P29" s="493" t="s">
        <v>1420</v>
      </c>
      <c r="Q29" s="533">
        <v>1</v>
      </c>
      <c r="R29" s="493" t="s">
        <v>1417</v>
      </c>
      <c r="S29" s="493" t="s">
        <v>1419</v>
      </c>
      <c r="T29" s="493" t="s">
        <v>1420</v>
      </c>
      <c r="AJ29" s="509"/>
      <c r="AK29" s="509"/>
      <c r="AL29" s="509"/>
      <c r="AM29" s="509"/>
      <c r="AN29" s="509"/>
      <c r="AO29" s="509"/>
      <c r="AP29" s="509"/>
      <c r="AQ29" s="509"/>
      <c r="AR29" s="509"/>
      <c r="AS29" s="509"/>
      <c r="AT29" s="509"/>
      <c r="AU29" s="509"/>
    </row>
    <row r="30" spans="1:47" s="501" customFormat="1" ht="153" customHeight="1" x14ac:dyDescent="0.25">
      <c r="A30" s="500">
        <v>22</v>
      </c>
      <c r="B30" s="544" t="s">
        <v>769</v>
      </c>
      <c r="C30" s="515" t="s">
        <v>174</v>
      </c>
      <c r="D30" s="518" t="s">
        <v>768</v>
      </c>
      <c r="E30" s="533">
        <v>0</v>
      </c>
      <c r="F30" s="502"/>
      <c r="G30" s="502"/>
      <c r="H30" s="502"/>
      <c r="I30" s="533">
        <v>0</v>
      </c>
      <c r="J30" s="494"/>
      <c r="K30" s="493"/>
      <c r="L30" s="494"/>
      <c r="M30" s="533">
        <v>1</v>
      </c>
      <c r="N30" s="493" t="s">
        <v>1418</v>
      </c>
      <c r="O30" s="493" t="s">
        <v>1404</v>
      </c>
      <c r="P30" s="494" t="s">
        <v>1405</v>
      </c>
      <c r="Q30" s="533">
        <v>1</v>
      </c>
      <c r="R30" s="493" t="s">
        <v>1418</v>
      </c>
      <c r="S30" s="493" t="s">
        <v>1404</v>
      </c>
      <c r="T30" s="494" t="s">
        <v>1405</v>
      </c>
      <c r="AJ30" s="509"/>
      <c r="AK30" s="509"/>
      <c r="AL30" s="509"/>
      <c r="AM30" s="509"/>
      <c r="AN30" s="509"/>
      <c r="AO30" s="509"/>
      <c r="AP30" s="509"/>
      <c r="AQ30" s="509"/>
      <c r="AR30" s="509"/>
      <c r="AS30" s="509"/>
      <c r="AT30" s="509"/>
      <c r="AU30" s="509"/>
    </row>
    <row r="31" spans="1:47" s="501" customFormat="1" ht="46.5" customHeight="1" x14ac:dyDescent="0.25">
      <c r="A31" s="500">
        <v>23</v>
      </c>
      <c r="B31" s="544" t="s">
        <v>767</v>
      </c>
      <c r="C31" s="494" t="s">
        <v>308</v>
      </c>
      <c r="D31" s="520" t="s">
        <v>766</v>
      </c>
      <c r="E31" s="533">
        <v>0</v>
      </c>
      <c r="F31" s="502"/>
      <c r="G31" s="502"/>
      <c r="H31" s="502"/>
      <c r="I31" s="533">
        <v>0</v>
      </c>
      <c r="J31" s="494"/>
      <c r="K31" s="493"/>
      <c r="L31" s="494"/>
      <c r="M31" s="533">
        <v>0</v>
      </c>
      <c r="N31" s="493"/>
      <c r="O31" s="493"/>
      <c r="P31" s="493"/>
      <c r="Q31" s="533">
        <v>1</v>
      </c>
      <c r="R31" s="494" t="s">
        <v>1577</v>
      </c>
      <c r="S31" s="494" t="s">
        <v>1134</v>
      </c>
      <c r="T31" s="502"/>
      <c r="AJ31" s="509"/>
      <c r="AK31" s="509"/>
      <c r="AL31" s="509"/>
      <c r="AM31" s="509"/>
      <c r="AN31" s="509"/>
      <c r="AO31" s="509"/>
      <c r="AP31" s="509"/>
      <c r="AQ31" s="509"/>
      <c r="AR31" s="509"/>
      <c r="AS31" s="509"/>
      <c r="AT31" s="509"/>
      <c r="AU31" s="509"/>
    </row>
    <row r="32" spans="1:47" s="501" customFormat="1" ht="46.5" customHeight="1" x14ac:dyDescent="0.25">
      <c r="A32" s="500">
        <v>24</v>
      </c>
      <c r="B32" s="544" t="s">
        <v>765</v>
      </c>
      <c r="C32" s="515" t="s">
        <v>174</v>
      </c>
      <c r="D32" s="520" t="s">
        <v>764</v>
      </c>
      <c r="E32" s="533">
        <v>0</v>
      </c>
      <c r="F32" s="502"/>
      <c r="G32" s="502"/>
      <c r="H32" s="502"/>
      <c r="I32" s="533">
        <v>0</v>
      </c>
      <c r="J32" s="494"/>
      <c r="K32" s="493"/>
      <c r="L32" s="494"/>
      <c r="M32" s="533">
        <v>0.7</v>
      </c>
      <c r="N32" s="494" t="s">
        <v>1406</v>
      </c>
      <c r="O32" s="494" t="s">
        <v>224</v>
      </c>
      <c r="P32" s="493" t="s">
        <v>1407</v>
      </c>
      <c r="Q32" s="533">
        <v>1</v>
      </c>
      <c r="R32" s="494" t="s">
        <v>1569</v>
      </c>
      <c r="S32" s="502" t="s">
        <v>224</v>
      </c>
      <c r="T32" s="502"/>
      <c r="AJ32" s="509"/>
      <c r="AK32" s="509"/>
      <c r="AL32" s="509"/>
      <c r="AM32" s="509"/>
      <c r="AN32" s="509"/>
      <c r="AO32" s="509"/>
      <c r="AP32" s="509"/>
      <c r="AQ32" s="509"/>
      <c r="AR32" s="509"/>
      <c r="AS32" s="509"/>
      <c r="AT32" s="509"/>
      <c r="AU32" s="509"/>
    </row>
    <row r="33" spans="1:47" s="501" customFormat="1" ht="123.75" customHeight="1" x14ac:dyDescent="0.25">
      <c r="A33" s="500">
        <v>25</v>
      </c>
      <c r="B33" s="519" t="s">
        <v>763</v>
      </c>
      <c r="C33" s="494" t="s">
        <v>174</v>
      </c>
      <c r="D33" s="518" t="s">
        <v>762</v>
      </c>
      <c r="E33" s="533">
        <v>0</v>
      </c>
      <c r="F33" s="502"/>
      <c r="G33" s="502"/>
      <c r="H33" s="502"/>
      <c r="I33" s="533">
        <v>0</v>
      </c>
      <c r="J33" s="494"/>
      <c r="K33" s="493"/>
      <c r="L33" s="494"/>
      <c r="M33" s="533">
        <v>0</v>
      </c>
      <c r="N33" s="493"/>
      <c r="O33" s="493"/>
      <c r="P33" s="493"/>
      <c r="Q33" s="533">
        <v>1</v>
      </c>
      <c r="R33" s="494" t="s">
        <v>1578</v>
      </c>
      <c r="S33" s="502" t="s">
        <v>224</v>
      </c>
      <c r="T33" s="502"/>
      <c r="AJ33" s="509"/>
      <c r="AK33" s="509"/>
      <c r="AL33" s="509"/>
      <c r="AM33" s="509"/>
      <c r="AN33" s="509"/>
      <c r="AO33" s="509"/>
      <c r="AP33" s="509"/>
      <c r="AQ33" s="509"/>
      <c r="AR33" s="509"/>
      <c r="AS33" s="509"/>
      <c r="AT33" s="509"/>
      <c r="AU33" s="509"/>
    </row>
    <row r="34" spans="1:47" s="501" customFormat="1" ht="16.5" customHeight="1" thickBot="1" x14ac:dyDescent="0.3">
      <c r="E34" s="491">
        <f>IFERROR(AVERAGE(E9:E33),"")</f>
        <v>0</v>
      </c>
      <c r="I34" s="491">
        <f>IFERROR(AVERAGE(I9:I33),"")</f>
        <v>0.32799999999999996</v>
      </c>
      <c r="M34" s="491">
        <f>IFERROR(AVERAGE(M9:M33),"")</f>
        <v>0.65200000000000002</v>
      </c>
      <c r="Q34" s="507">
        <f>IFERROR(AVERAGE(Q9:Q33),"")</f>
        <v>1</v>
      </c>
      <c r="AJ34" s="509"/>
      <c r="AK34" s="509"/>
      <c r="AL34" s="509"/>
      <c r="AM34" s="509"/>
      <c r="AN34" s="509"/>
      <c r="AO34" s="509"/>
      <c r="AP34" s="509"/>
      <c r="AQ34" s="509"/>
      <c r="AR34" s="509"/>
      <c r="AS34" s="509"/>
      <c r="AT34" s="509"/>
      <c r="AU34" s="509"/>
    </row>
    <row r="35" spans="1:47" s="501" customFormat="1" ht="16.5" customHeight="1" x14ac:dyDescent="0.25">
      <c r="AJ35" s="509"/>
      <c r="AK35" s="509"/>
      <c r="AL35" s="509"/>
      <c r="AM35" s="509"/>
      <c r="AN35" s="509"/>
      <c r="AO35" s="509"/>
      <c r="AP35" s="509"/>
      <c r="AQ35" s="509"/>
      <c r="AR35" s="509"/>
      <c r="AS35" s="509"/>
      <c r="AT35" s="509"/>
      <c r="AU35" s="509"/>
    </row>
    <row r="36" spans="1:47" s="481" customFormat="1" ht="16.5" customHeight="1" x14ac:dyDescent="0.3">
      <c r="D36" s="489"/>
      <c r="E36" s="489"/>
      <c r="F36" s="489"/>
      <c r="G36" s="489"/>
      <c r="H36" s="489"/>
      <c r="I36" s="489"/>
      <c r="J36" s="489"/>
      <c r="K36" s="489"/>
      <c r="L36" s="489"/>
      <c r="M36" s="489"/>
      <c r="N36" s="489"/>
      <c r="O36" s="489"/>
      <c r="P36" s="489"/>
      <c r="Q36" s="489"/>
      <c r="R36" s="489"/>
      <c r="S36" s="489"/>
      <c r="T36" s="489"/>
      <c r="U36" s="489"/>
      <c r="V36" s="489"/>
      <c r="W36" s="489"/>
      <c r="X36" s="489"/>
      <c r="Y36" s="489"/>
      <c r="Z36" s="489"/>
      <c r="AA36" s="489"/>
      <c r="AB36" s="489"/>
      <c r="AC36" s="489"/>
      <c r="AD36" s="489"/>
      <c r="AE36" s="489"/>
      <c r="AF36" s="489"/>
      <c r="AG36" s="489"/>
      <c r="AH36" s="489"/>
      <c r="AI36" s="489"/>
      <c r="AJ36" s="480"/>
      <c r="AK36" s="480"/>
      <c r="AL36" s="480"/>
      <c r="AM36" s="480"/>
      <c r="AN36" s="480"/>
      <c r="AO36" s="480"/>
      <c r="AP36" s="480"/>
      <c r="AQ36" s="480"/>
      <c r="AR36" s="480"/>
      <c r="AS36" s="480"/>
      <c r="AT36" s="480"/>
      <c r="AU36" s="480"/>
    </row>
    <row r="37" spans="1:47" s="481" customFormat="1" ht="16.5" hidden="1" customHeight="1" thickBot="1" x14ac:dyDescent="0.35">
      <c r="D37" s="489"/>
      <c r="E37" s="489"/>
      <c r="F37" s="489"/>
      <c r="G37" s="489"/>
      <c r="H37" s="489"/>
      <c r="I37" s="489"/>
      <c r="J37" s="489"/>
      <c r="K37" s="489"/>
      <c r="L37" s="489"/>
      <c r="M37" s="489"/>
      <c r="N37" s="489"/>
      <c r="O37" s="489"/>
      <c r="P37" s="489"/>
      <c r="Q37" s="489"/>
      <c r="R37" s="489"/>
      <c r="S37" s="489"/>
      <c r="T37" s="489"/>
      <c r="U37" s="489"/>
      <c r="V37" s="489"/>
      <c r="W37" s="489"/>
      <c r="X37" s="489"/>
      <c r="Y37" s="489"/>
      <c r="Z37" s="489"/>
      <c r="AA37" s="489"/>
      <c r="AB37" s="489"/>
      <c r="AC37" s="489"/>
      <c r="AD37" s="489"/>
      <c r="AE37" s="489"/>
      <c r="AF37" s="489"/>
      <c r="AG37" s="489"/>
      <c r="AH37" s="489"/>
      <c r="AI37" s="489"/>
      <c r="AJ37" s="480"/>
      <c r="AK37" s="480"/>
      <c r="AL37" s="480"/>
      <c r="AM37" s="480"/>
      <c r="AN37" s="480"/>
      <c r="AO37" s="480"/>
      <c r="AP37" s="480"/>
      <c r="AQ37" s="480"/>
      <c r="AR37" s="480"/>
      <c r="AS37" s="480"/>
      <c r="AT37" s="480"/>
      <c r="AU37" s="480"/>
    </row>
    <row r="38" spans="1:47" s="481" customFormat="1" ht="47.25" hidden="1" customHeight="1" thickBot="1" x14ac:dyDescent="0.35">
      <c r="C38" s="503" t="s">
        <v>221</v>
      </c>
      <c r="D38" s="503" t="s">
        <v>222</v>
      </c>
      <c r="E38" s="503" t="s">
        <v>191</v>
      </c>
      <c r="F38" s="503" t="s">
        <v>192</v>
      </c>
      <c r="G38" s="506" t="s">
        <v>220</v>
      </c>
      <c r="H38" s="489"/>
      <c r="I38" s="489"/>
      <c r="J38" s="489"/>
      <c r="K38" s="489"/>
      <c r="L38" s="489"/>
      <c r="M38" s="489"/>
      <c r="N38" s="489"/>
      <c r="O38" s="489"/>
      <c r="P38" s="489"/>
      <c r="Q38" s="489"/>
      <c r="R38" s="489"/>
      <c r="S38" s="489"/>
      <c r="T38" s="489"/>
      <c r="U38" s="489"/>
      <c r="V38" s="489"/>
      <c r="W38" s="489"/>
      <c r="X38" s="489"/>
      <c r="Y38" s="489"/>
      <c r="Z38" s="489"/>
      <c r="AA38" s="489"/>
      <c r="AB38" s="489"/>
      <c r="AC38" s="489"/>
      <c r="AD38" s="489"/>
      <c r="AE38" s="489"/>
      <c r="AF38" s="489"/>
      <c r="AG38" s="489"/>
      <c r="AH38" s="489"/>
      <c r="AI38" s="489"/>
      <c r="AJ38" s="480"/>
      <c r="AK38" s="480"/>
      <c r="AL38" s="480"/>
      <c r="AM38" s="480"/>
      <c r="AN38" s="480"/>
      <c r="AO38" s="480"/>
      <c r="AP38" s="480"/>
      <c r="AQ38" s="480"/>
      <c r="AR38" s="480"/>
      <c r="AS38" s="480"/>
      <c r="AT38" s="480"/>
      <c r="AU38" s="480"/>
    </row>
    <row r="39" spans="1:47" s="481" customFormat="1" ht="39" hidden="1" customHeight="1" thickTop="1" thickBot="1" x14ac:dyDescent="0.35">
      <c r="C39" s="504">
        <v>0</v>
      </c>
      <c r="D39" s="504">
        <v>0</v>
      </c>
      <c r="E39" s="504">
        <f>+M34</f>
        <v>0.65200000000000002</v>
      </c>
      <c r="F39" s="504">
        <f>+Q34</f>
        <v>1</v>
      </c>
      <c r="G39" s="505">
        <f>(C39+D39+E39+F39)/4</f>
        <v>0.41300000000000003</v>
      </c>
      <c r="H39" s="489"/>
      <c r="I39" s="489"/>
      <c r="J39" s="489"/>
      <c r="K39" s="489"/>
      <c r="L39" s="489"/>
      <c r="M39" s="489"/>
      <c r="N39" s="489"/>
      <c r="O39" s="489"/>
      <c r="P39" s="489"/>
      <c r="Q39" s="489"/>
      <c r="R39" s="489"/>
      <c r="S39" s="489"/>
      <c r="T39" s="489"/>
      <c r="U39" s="489"/>
      <c r="V39" s="489"/>
      <c r="W39" s="489"/>
      <c r="X39" s="489"/>
      <c r="Y39" s="489"/>
      <c r="Z39" s="489"/>
      <c r="AA39" s="489"/>
      <c r="AB39" s="489"/>
      <c r="AC39" s="489"/>
      <c r="AD39" s="489"/>
      <c r="AE39" s="489"/>
      <c r="AF39" s="489"/>
      <c r="AG39" s="489"/>
      <c r="AH39" s="489"/>
      <c r="AI39" s="489"/>
      <c r="AJ39" s="480"/>
      <c r="AK39" s="480"/>
      <c r="AL39" s="480"/>
      <c r="AM39" s="480"/>
      <c r="AN39" s="480"/>
      <c r="AO39" s="480"/>
      <c r="AP39" s="480"/>
      <c r="AQ39" s="480"/>
      <c r="AR39" s="480"/>
      <c r="AS39" s="480"/>
      <c r="AT39" s="480"/>
      <c r="AU39" s="480"/>
    </row>
    <row r="40" spans="1:47" s="481" customFormat="1" ht="16.5" hidden="1" customHeight="1" x14ac:dyDescent="0.3">
      <c r="D40" s="489"/>
      <c r="E40" s="489"/>
      <c r="F40" s="489"/>
      <c r="G40" s="489"/>
      <c r="H40" s="489"/>
      <c r="I40" s="489"/>
      <c r="J40" s="489"/>
      <c r="K40" s="489"/>
      <c r="L40" s="489"/>
      <c r="M40" s="489"/>
      <c r="N40" s="489"/>
      <c r="O40" s="489"/>
      <c r="P40" s="489"/>
      <c r="Q40" s="489"/>
      <c r="R40" s="489"/>
      <c r="S40" s="489"/>
      <c r="T40" s="489"/>
      <c r="U40" s="489"/>
      <c r="V40" s="489"/>
      <c r="W40" s="489"/>
      <c r="X40" s="489"/>
      <c r="Y40" s="489"/>
      <c r="Z40" s="489"/>
      <c r="AA40" s="489"/>
      <c r="AB40" s="489"/>
      <c r="AC40" s="489"/>
      <c r="AD40" s="489"/>
      <c r="AE40" s="489"/>
      <c r="AF40" s="489"/>
      <c r="AG40" s="489"/>
      <c r="AH40" s="489"/>
      <c r="AI40" s="489"/>
      <c r="AJ40" s="480"/>
      <c r="AK40" s="480"/>
      <c r="AL40" s="480"/>
      <c r="AM40" s="480"/>
      <c r="AN40" s="480"/>
      <c r="AO40" s="480"/>
      <c r="AP40" s="480"/>
      <c r="AQ40" s="480"/>
      <c r="AR40" s="480"/>
      <c r="AS40" s="480"/>
      <c r="AT40" s="480"/>
      <c r="AU40" s="480"/>
    </row>
    <row r="41" spans="1:47" s="481" customFormat="1" ht="16.5" hidden="1" customHeight="1" x14ac:dyDescent="0.3">
      <c r="D41" s="489"/>
      <c r="E41" s="489"/>
      <c r="F41" s="489"/>
      <c r="G41" s="489"/>
      <c r="H41" s="489"/>
      <c r="I41" s="489"/>
      <c r="J41" s="489"/>
      <c r="K41" s="489"/>
      <c r="L41" s="489"/>
      <c r="M41" s="489"/>
      <c r="N41" s="489"/>
      <c r="O41" s="489"/>
      <c r="P41" s="489"/>
      <c r="Q41" s="489"/>
      <c r="R41" s="489"/>
      <c r="S41" s="489"/>
      <c r="T41" s="489"/>
      <c r="U41" s="489"/>
      <c r="V41" s="489"/>
      <c r="W41" s="489"/>
      <c r="X41" s="489"/>
      <c r="Y41" s="489"/>
      <c r="Z41" s="489"/>
      <c r="AA41" s="489"/>
      <c r="AB41" s="489"/>
      <c r="AC41" s="489"/>
      <c r="AD41" s="489"/>
      <c r="AE41" s="489"/>
      <c r="AF41" s="489"/>
      <c r="AG41" s="489"/>
      <c r="AH41" s="489"/>
      <c r="AI41" s="489"/>
      <c r="AJ41" s="480"/>
      <c r="AK41" s="480"/>
      <c r="AL41" s="480"/>
      <c r="AM41" s="480"/>
      <c r="AN41" s="480"/>
      <c r="AO41" s="480"/>
      <c r="AP41" s="480"/>
      <c r="AQ41" s="480"/>
      <c r="AR41" s="480"/>
      <c r="AS41" s="480"/>
      <c r="AT41" s="480"/>
      <c r="AU41" s="480"/>
    </row>
    <row r="42" spans="1:47" s="481" customFormat="1" ht="16.5" hidden="1" customHeight="1" x14ac:dyDescent="0.3">
      <c r="D42" s="489"/>
      <c r="E42" s="489"/>
      <c r="F42" s="489"/>
      <c r="G42" s="489"/>
      <c r="H42" s="489"/>
      <c r="I42" s="489"/>
      <c r="J42" s="489"/>
      <c r="K42" s="489"/>
      <c r="L42" s="489"/>
      <c r="M42" s="489"/>
      <c r="N42" s="489"/>
      <c r="O42" s="489"/>
      <c r="P42" s="489"/>
      <c r="Q42" s="489"/>
      <c r="R42" s="489"/>
      <c r="S42" s="489"/>
      <c r="T42" s="489"/>
      <c r="U42" s="489"/>
      <c r="V42" s="489"/>
      <c r="W42" s="489"/>
      <c r="X42" s="489"/>
      <c r="Y42" s="489"/>
      <c r="Z42" s="489"/>
      <c r="AA42" s="489"/>
      <c r="AB42" s="489"/>
      <c r="AC42" s="489"/>
      <c r="AD42" s="489"/>
      <c r="AE42" s="489"/>
      <c r="AF42" s="489"/>
      <c r="AG42" s="489"/>
      <c r="AH42" s="489"/>
      <c r="AI42" s="489"/>
      <c r="AJ42" s="480"/>
      <c r="AK42" s="480"/>
      <c r="AL42" s="480"/>
      <c r="AM42" s="480"/>
      <c r="AN42" s="480"/>
      <c r="AO42" s="480"/>
      <c r="AP42" s="480"/>
      <c r="AQ42" s="480"/>
      <c r="AR42" s="480"/>
      <c r="AS42" s="480"/>
      <c r="AT42" s="480"/>
      <c r="AU42" s="480"/>
    </row>
    <row r="43" spans="1:47" s="481" customFormat="1" ht="16.5" customHeight="1" x14ac:dyDescent="0.3">
      <c r="D43" s="489"/>
      <c r="E43" s="489"/>
      <c r="F43" s="489"/>
      <c r="G43" s="489"/>
      <c r="H43" s="489"/>
      <c r="I43" s="489"/>
      <c r="J43" s="489"/>
      <c r="K43" s="489"/>
      <c r="L43" s="489"/>
      <c r="M43" s="489"/>
      <c r="N43" s="489"/>
      <c r="O43" s="489"/>
      <c r="P43" s="489"/>
      <c r="Q43" s="489"/>
      <c r="R43" s="489"/>
      <c r="S43" s="489"/>
      <c r="T43" s="489"/>
      <c r="U43" s="489"/>
      <c r="V43" s="489"/>
      <c r="W43" s="489"/>
      <c r="X43" s="489"/>
      <c r="Y43" s="489"/>
      <c r="Z43" s="489"/>
      <c r="AA43" s="489"/>
      <c r="AB43" s="489"/>
      <c r="AC43" s="489"/>
      <c r="AD43" s="489"/>
      <c r="AE43" s="489"/>
      <c r="AF43" s="489"/>
      <c r="AG43" s="489"/>
      <c r="AH43" s="489"/>
      <c r="AI43" s="489"/>
      <c r="AJ43" s="480"/>
      <c r="AK43" s="480"/>
      <c r="AL43" s="480"/>
      <c r="AM43" s="480"/>
      <c r="AN43" s="480"/>
      <c r="AO43" s="480"/>
      <c r="AP43" s="480"/>
      <c r="AQ43" s="480"/>
      <c r="AR43" s="480"/>
      <c r="AS43" s="480"/>
      <c r="AT43" s="480"/>
      <c r="AU43" s="480"/>
    </row>
    <row r="44" spans="1:47" s="481" customFormat="1" ht="16.5" customHeight="1" x14ac:dyDescent="0.3">
      <c r="D44" s="489"/>
      <c r="E44" s="489"/>
      <c r="F44" s="489"/>
      <c r="G44" s="489"/>
      <c r="H44" s="489"/>
      <c r="I44" s="489"/>
      <c r="J44" s="489"/>
      <c r="K44" s="489"/>
      <c r="L44" s="489"/>
      <c r="M44" s="489"/>
      <c r="N44" s="489"/>
      <c r="O44" s="489"/>
      <c r="P44" s="489"/>
      <c r="Q44" s="489"/>
      <c r="R44" s="489"/>
      <c r="S44" s="489"/>
      <c r="T44" s="489"/>
      <c r="U44" s="489"/>
      <c r="V44" s="489"/>
      <c r="W44" s="489"/>
      <c r="X44" s="489"/>
      <c r="Y44" s="489"/>
      <c r="Z44" s="489"/>
      <c r="AA44" s="489"/>
      <c r="AB44" s="489"/>
      <c r="AC44" s="489"/>
      <c r="AD44" s="489"/>
      <c r="AE44" s="489"/>
      <c r="AF44" s="489"/>
      <c r="AG44" s="489"/>
      <c r="AH44" s="489"/>
      <c r="AI44" s="489"/>
      <c r="AJ44" s="480"/>
      <c r="AK44" s="480"/>
      <c r="AL44" s="480"/>
      <c r="AM44" s="480"/>
      <c r="AN44" s="480"/>
      <c r="AO44" s="480"/>
      <c r="AP44" s="480"/>
      <c r="AQ44" s="480"/>
      <c r="AR44" s="480"/>
      <c r="AS44" s="480"/>
      <c r="AT44" s="480"/>
      <c r="AU44" s="480"/>
    </row>
    <row r="45" spans="1:47" s="481" customFormat="1" ht="16.5" customHeight="1" x14ac:dyDescent="0.3">
      <c r="D45" s="489"/>
      <c r="E45" s="489"/>
      <c r="F45" s="489"/>
      <c r="G45" s="489"/>
      <c r="H45" s="489"/>
      <c r="I45" s="489"/>
      <c r="J45" s="489"/>
      <c r="K45" s="489"/>
      <c r="L45" s="489"/>
      <c r="M45" s="489"/>
      <c r="N45" s="489"/>
      <c r="O45" s="489"/>
      <c r="P45" s="489"/>
      <c r="Q45" s="489"/>
      <c r="R45" s="489"/>
      <c r="S45" s="489"/>
      <c r="T45" s="489"/>
      <c r="U45" s="489"/>
      <c r="V45" s="489"/>
      <c r="W45" s="489"/>
      <c r="X45" s="489"/>
      <c r="Y45" s="489"/>
      <c r="Z45" s="489"/>
      <c r="AA45" s="489"/>
      <c r="AB45" s="489"/>
      <c r="AC45" s="489"/>
      <c r="AD45" s="489"/>
      <c r="AE45" s="489"/>
      <c r="AF45" s="489"/>
      <c r="AG45" s="489"/>
      <c r="AH45" s="489"/>
      <c r="AI45" s="489"/>
      <c r="AJ45" s="480"/>
      <c r="AK45" s="480"/>
      <c r="AL45" s="480"/>
      <c r="AM45" s="480"/>
      <c r="AN45" s="480"/>
      <c r="AO45" s="480"/>
      <c r="AP45" s="480"/>
      <c r="AQ45" s="480"/>
      <c r="AR45" s="480"/>
      <c r="AS45" s="480"/>
      <c r="AT45" s="480"/>
      <c r="AU45" s="480"/>
    </row>
    <row r="46" spans="1:47" s="481" customFormat="1" ht="16.5" customHeight="1" x14ac:dyDescent="0.3">
      <c r="D46" s="489"/>
      <c r="E46" s="489"/>
      <c r="F46" s="489"/>
      <c r="G46" s="489"/>
      <c r="H46" s="489"/>
      <c r="I46" s="489"/>
      <c r="J46" s="489"/>
      <c r="K46" s="489"/>
      <c r="L46" s="489"/>
      <c r="M46" s="489"/>
      <c r="N46" s="489"/>
      <c r="O46" s="489"/>
      <c r="P46" s="489"/>
      <c r="Q46" s="489"/>
      <c r="R46" s="489"/>
      <c r="S46" s="489"/>
      <c r="T46" s="489"/>
      <c r="U46" s="489"/>
      <c r="V46" s="489"/>
      <c r="W46" s="489"/>
      <c r="X46" s="489"/>
      <c r="Y46" s="489"/>
      <c r="Z46" s="489"/>
      <c r="AA46" s="489"/>
      <c r="AB46" s="489"/>
      <c r="AC46" s="489"/>
      <c r="AD46" s="489"/>
      <c r="AE46" s="489"/>
      <c r="AF46" s="489"/>
      <c r="AG46" s="489"/>
      <c r="AH46" s="489"/>
      <c r="AI46" s="489"/>
      <c r="AJ46" s="480"/>
      <c r="AK46" s="480"/>
      <c r="AL46" s="480"/>
      <c r="AM46" s="480"/>
      <c r="AN46" s="480"/>
      <c r="AO46" s="480"/>
      <c r="AP46" s="480"/>
      <c r="AQ46" s="480"/>
      <c r="AR46" s="480"/>
      <c r="AS46" s="480"/>
      <c r="AT46" s="480"/>
      <c r="AU46" s="480"/>
    </row>
    <row r="49" spans="4:47" s="481" customFormat="1" ht="0" hidden="1" customHeight="1" x14ac:dyDescent="0.3">
      <c r="D49" s="489"/>
      <c r="E49" s="489"/>
      <c r="F49" s="489"/>
      <c r="G49" s="489"/>
      <c r="H49" s="489"/>
      <c r="I49" s="489"/>
      <c r="J49" s="489"/>
      <c r="K49" s="489"/>
      <c r="L49" s="489"/>
      <c r="M49" s="489"/>
      <c r="N49" s="489"/>
      <c r="O49" s="489"/>
      <c r="P49" s="489"/>
      <c r="Q49" s="489"/>
      <c r="R49" s="489"/>
      <c r="S49" s="489"/>
      <c r="T49" s="489"/>
      <c r="U49" s="489"/>
      <c r="V49" s="489"/>
      <c r="W49" s="489"/>
      <c r="X49" s="489"/>
      <c r="Y49" s="489"/>
      <c r="Z49" s="489"/>
      <c r="AA49" s="489"/>
      <c r="AB49" s="489"/>
      <c r="AC49" s="489"/>
      <c r="AD49" s="489"/>
      <c r="AE49" s="489"/>
      <c r="AF49" s="489"/>
      <c r="AG49" s="489"/>
      <c r="AH49" s="489"/>
      <c r="AI49" s="489"/>
      <c r="AJ49" s="480"/>
      <c r="AK49" s="480"/>
      <c r="AL49" s="480"/>
      <c r="AM49" s="480"/>
      <c r="AN49" s="480"/>
      <c r="AO49" s="480"/>
      <c r="AP49" s="480"/>
      <c r="AQ49" s="480"/>
      <c r="AR49" s="480"/>
      <c r="AS49" s="480"/>
      <c r="AT49" s="480"/>
      <c r="AU49" s="480"/>
    </row>
    <row r="50" spans="4:47" s="481" customFormat="1" ht="0" hidden="1" customHeight="1" x14ac:dyDescent="0.3">
      <c r="D50" s="489"/>
      <c r="E50" s="489"/>
      <c r="F50" s="489"/>
      <c r="G50" s="489"/>
      <c r="H50" s="489"/>
      <c r="I50" s="489"/>
      <c r="J50" s="489"/>
      <c r="K50" s="489"/>
      <c r="L50" s="489"/>
      <c r="M50" s="489"/>
      <c r="N50" s="489"/>
      <c r="O50" s="489"/>
      <c r="P50" s="489"/>
      <c r="Q50" s="489"/>
      <c r="R50" s="489"/>
      <c r="S50" s="489"/>
      <c r="T50" s="489"/>
      <c r="U50" s="489"/>
      <c r="V50" s="489"/>
      <c r="W50" s="489"/>
      <c r="X50" s="489"/>
      <c r="Y50" s="489"/>
      <c r="Z50" s="489"/>
      <c r="AA50" s="489"/>
      <c r="AB50" s="489"/>
      <c r="AC50" s="489"/>
      <c r="AD50" s="489"/>
      <c r="AE50" s="489"/>
      <c r="AF50" s="489"/>
      <c r="AG50" s="489"/>
      <c r="AH50" s="489"/>
      <c r="AI50" s="489"/>
      <c r="AJ50" s="480"/>
      <c r="AK50" s="480"/>
      <c r="AL50" s="480"/>
      <c r="AM50" s="480"/>
      <c r="AN50" s="480"/>
      <c r="AO50" s="480"/>
      <c r="AP50" s="480"/>
      <c r="AQ50" s="480"/>
      <c r="AR50" s="480"/>
      <c r="AS50" s="480"/>
      <c r="AT50" s="480"/>
      <c r="AU50" s="480"/>
    </row>
    <row r="51" spans="4:47" s="481" customFormat="1" ht="0" hidden="1" customHeight="1" x14ac:dyDescent="0.3">
      <c r="D51" s="489"/>
      <c r="E51" s="489"/>
      <c r="F51" s="489"/>
      <c r="G51" s="489"/>
      <c r="H51" s="489"/>
      <c r="I51" s="489"/>
      <c r="J51" s="489"/>
      <c r="K51" s="489"/>
      <c r="L51" s="489"/>
      <c r="M51" s="489"/>
      <c r="N51" s="489"/>
      <c r="O51" s="489"/>
      <c r="P51" s="489"/>
      <c r="Q51" s="489"/>
      <c r="R51" s="489"/>
      <c r="S51" s="489"/>
      <c r="T51" s="489"/>
      <c r="U51" s="489"/>
      <c r="V51" s="489"/>
      <c r="W51" s="489"/>
      <c r="X51" s="489"/>
      <c r="Y51" s="489"/>
      <c r="Z51" s="489"/>
      <c r="AA51" s="489"/>
      <c r="AB51" s="489"/>
      <c r="AC51" s="489"/>
      <c r="AD51" s="489"/>
      <c r="AE51" s="489"/>
      <c r="AF51" s="489"/>
      <c r="AG51" s="489"/>
      <c r="AH51" s="489"/>
      <c r="AI51" s="489"/>
      <c r="AJ51" s="480"/>
      <c r="AK51" s="480"/>
      <c r="AL51" s="480"/>
      <c r="AM51" s="480"/>
      <c r="AN51" s="480"/>
      <c r="AO51" s="480"/>
      <c r="AP51" s="480"/>
      <c r="AQ51" s="480"/>
      <c r="AR51" s="480"/>
      <c r="AS51" s="480"/>
      <c r="AT51" s="480"/>
      <c r="AU51" s="480"/>
    </row>
    <row r="52" spans="4:47" s="481" customFormat="1" ht="0" hidden="1" customHeight="1" x14ac:dyDescent="0.3">
      <c r="D52" s="489"/>
      <c r="E52" s="489"/>
      <c r="F52" s="489"/>
      <c r="G52" s="489"/>
      <c r="H52" s="489"/>
      <c r="I52" s="489"/>
      <c r="J52" s="489"/>
      <c r="K52" s="489"/>
      <c r="L52" s="489"/>
      <c r="M52" s="489"/>
      <c r="N52" s="489"/>
      <c r="O52" s="489"/>
      <c r="P52" s="489"/>
      <c r="Q52" s="489"/>
      <c r="R52" s="489"/>
      <c r="S52" s="489"/>
      <c r="T52" s="489"/>
      <c r="U52" s="489"/>
      <c r="V52" s="489"/>
      <c r="W52" s="489"/>
      <c r="X52" s="489"/>
      <c r="Y52" s="489"/>
      <c r="Z52" s="489"/>
      <c r="AA52" s="489"/>
      <c r="AB52" s="489"/>
      <c r="AC52" s="489"/>
      <c r="AD52" s="489"/>
      <c r="AE52" s="489"/>
      <c r="AF52" s="489"/>
      <c r="AG52" s="489"/>
      <c r="AH52" s="489"/>
      <c r="AI52" s="489"/>
      <c r="AJ52" s="480"/>
      <c r="AK52" s="480"/>
      <c r="AL52" s="480"/>
      <c r="AM52" s="480"/>
      <c r="AN52" s="480"/>
      <c r="AO52" s="480"/>
      <c r="AP52" s="480"/>
      <c r="AQ52" s="480"/>
      <c r="AR52" s="480"/>
      <c r="AS52" s="480"/>
      <c r="AT52" s="480"/>
      <c r="AU52" s="480"/>
    </row>
    <row r="53" spans="4:47" s="481" customFormat="1" ht="0" hidden="1" customHeight="1" x14ac:dyDescent="0.3">
      <c r="D53" s="489"/>
      <c r="E53" s="489"/>
      <c r="F53" s="489"/>
      <c r="G53" s="489"/>
      <c r="H53" s="489"/>
      <c r="I53" s="489"/>
      <c r="J53" s="489"/>
      <c r="K53" s="489"/>
      <c r="L53" s="489"/>
      <c r="M53" s="489"/>
      <c r="N53" s="489"/>
      <c r="O53" s="489"/>
      <c r="P53" s="489"/>
      <c r="Q53" s="489"/>
      <c r="R53" s="489"/>
      <c r="S53" s="489"/>
      <c r="T53" s="489"/>
      <c r="U53" s="489"/>
      <c r="V53" s="489"/>
      <c r="W53" s="489"/>
      <c r="X53" s="489"/>
      <c r="Y53" s="489"/>
      <c r="Z53" s="489"/>
      <c r="AA53" s="489"/>
      <c r="AB53" s="489"/>
      <c r="AC53" s="489"/>
      <c r="AD53" s="489"/>
      <c r="AE53" s="489"/>
      <c r="AF53" s="489"/>
      <c r="AG53" s="489"/>
      <c r="AH53" s="489"/>
      <c r="AI53" s="489"/>
      <c r="AJ53" s="480"/>
      <c r="AK53" s="480"/>
      <c r="AL53" s="480"/>
      <c r="AM53" s="480"/>
      <c r="AN53" s="480"/>
      <c r="AO53" s="480"/>
      <c r="AP53" s="480"/>
      <c r="AQ53" s="480"/>
      <c r="AR53" s="480"/>
      <c r="AS53" s="480"/>
      <c r="AT53" s="480"/>
      <c r="AU53" s="480"/>
    </row>
    <row r="54" spans="4:47" s="481" customFormat="1" ht="0" hidden="1" customHeight="1" x14ac:dyDescent="0.3">
      <c r="D54" s="489"/>
      <c r="E54" s="489"/>
      <c r="F54" s="489"/>
      <c r="G54" s="489"/>
      <c r="H54" s="489"/>
      <c r="I54" s="489"/>
      <c r="J54" s="489"/>
      <c r="K54" s="489"/>
      <c r="L54" s="489"/>
      <c r="M54" s="489"/>
      <c r="N54" s="489"/>
      <c r="O54" s="489"/>
      <c r="P54" s="489"/>
      <c r="Q54" s="489"/>
      <c r="R54" s="489"/>
      <c r="S54" s="489"/>
      <c r="T54" s="489"/>
      <c r="U54" s="489"/>
      <c r="V54" s="489"/>
      <c r="W54" s="489"/>
      <c r="X54" s="489"/>
      <c r="Y54" s="489"/>
      <c r="Z54" s="489"/>
      <c r="AA54" s="489"/>
      <c r="AB54" s="489"/>
      <c r="AC54" s="489"/>
      <c r="AD54" s="489"/>
      <c r="AE54" s="489"/>
      <c r="AF54" s="489"/>
      <c r="AG54" s="489"/>
      <c r="AH54" s="489"/>
      <c r="AI54" s="489"/>
      <c r="AJ54" s="480"/>
      <c r="AK54" s="480"/>
      <c r="AL54" s="480"/>
      <c r="AM54" s="480"/>
      <c r="AN54" s="480"/>
      <c r="AO54" s="480"/>
      <c r="AP54" s="480"/>
      <c r="AQ54" s="480"/>
      <c r="AR54" s="480"/>
      <c r="AS54" s="480"/>
      <c r="AT54" s="480"/>
      <c r="AU54" s="480"/>
    </row>
    <row r="55" spans="4:47" s="481" customFormat="1" ht="0" hidden="1" customHeight="1" x14ac:dyDescent="0.3">
      <c r="D55" s="489"/>
      <c r="E55" s="489"/>
      <c r="F55" s="489"/>
      <c r="G55" s="489"/>
      <c r="H55" s="489"/>
      <c r="I55" s="489"/>
      <c r="J55" s="489"/>
      <c r="K55" s="489"/>
      <c r="L55" s="489"/>
      <c r="M55" s="489"/>
      <c r="N55" s="489"/>
      <c r="O55" s="489"/>
      <c r="P55" s="489"/>
      <c r="Q55" s="489"/>
      <c r="R55" s="489"/>
      <c r="S55" s="489"/>
      <c r="T55" s="489"/>
      <c r="U55" s="489"/>
      <c r="V55" s="489"/>
      <c r="W55" s="489"/>
      <c r="X55" s="489"/>
      <c r="Y55" s="489"/>
      <c r="Z55" s="489"/>
      <c r="AA55" s="489"/>
      <c r="AB55" s="489"/>
      <c r="AC55" s="489"/>
      <c r="AD55" s="489"/>
      <c r="AE55" s="489"/>
      <c r="AF55" s="489"/>
      <c r="AG55" s="489"/>
      <c r="AH55" s="489"/>
      <c r="AI55" s="489"/>
      <c r="AJ55" s="480"/>
      <c r="AK55" s="480"/>
      <c r="AL55" s="480"/>
      <c r="AM55" s="480"/>
      <c r="AN55" s="480"/>
      <c r="AO55" s="480"/>
      <c r="AP55" s="480"/>
      <c r="AQ55" s="480"/>
      <c r="AR55" s="480"/>
      <c r="AS55" s="480"/>
      <c r="AT55" s="480"/>
      <c r="AU55" s="480"/>
    </row>
    <row r="56" spans="4:47" s="481" customFormat="1" ht="0" hidden="1" customHeight="1" x14ac:dyDescent="0.3">
      <c r="D56" s="489"/>
      <c r="E56" s="489"/>
      <c r="F56" s="489"/>
      <c r="G56" s="489"/>
      <c r="H56" s="489"/>
      <c r="I56" s="489"/>
      <c r="J56" s="489"/>
      <c r="K56" s="489"/>
      <c r="L56" s="489"/>
      <c r="M56" s="489"/>
      <c r="N56" s="489"/>
      <c r="O56" s="489"/>
      <c r="P56" s="489"/>
      <c r="Q56" s="489"/>
      <c r="R56" s="489"/>
      <c r="S56" s="489"/>
      <c r="T56" s="489"/>
      <c r="U56" s="489"/>
      <c r="V56" s="489"/>
      <c r="W56" s="489"/>
      <c r="X56" s="489"/>
      <c r="Y56" s="489"/>
      <c r="Z56" s="489"/>
      <c r="AA56" s="489"/>
      <c r="AB56" s="489"/>
      <c r="AC56" s="489"/>
      <c r="AD56" s="489"/>
      <c r="AE56" s="489"/>
      <c r="AF56" s="489"/>
      <c r="AG56" s="489"/>
      <c r="AH56" s="489"/>
      <c r="AI56" s="489"/>
      <c r="AJ56" s="480"/>
      <c r="AK56" s="480"/>
      <c r="AL56" s="480"/>
      <c r="AM56" s="480"/>
      <c r="AN56" s="480"/>
      <c r="AO56" s="480"/>
      <c r="AP56" s="480"/>
      <c r="AQ56" s="480"/>
      <c r="AR56" s="480"/>
      <c r="AS56" s="480"/>
      <c r="AT56" s="480"/>
      <c r="AU56" s="480"/>
    </row>
    <row r="57" spans="4:47" s="481" customFormat="1" ht="0" hidden="1" customHeight="1" x14ac:dyDescent="0.3">
      <c r="D57" s="489"/>
      <c r="E57" s="489"/>
      <c r="F57" s="489"/>
      <c r="G57" s="489"/>
      <c r="H57" s="489"/>
      <c r="I57" s="489"/>
      <c r="J57" s="489"/>
      <c r="K57" s="489"/>
      <c r="L57" s="489"/>
      <c r="M57" s="489"/>
      <c r="N57" s="489"/>
      <c r="O57" s="489"/>
      <c r="P57" s="489"/>
      <c r="Q57" s="489"/>
      <c r="R57" s="489"/>
      <c r="S57" s="489"/>
      <c r="T57" s="489"/>
      <c r="U57" s="489"/>
      <c r="V57" s="489"/>
      <c r="W57" s="489"/>
      <c r="X57" s="489"/>
      <c r="Y57" s="489"/>
      <c r="Z57" s="489"/>
      <c r="AA57" s="489"/>
      <c r="AB57" s="489"/>
      <c r="AC57" s="489"/>
      <c r="AD57" s="489"/>
      <c r="AE57" s="489"/>
      <c r="AF57" s="489"/>
      <c r="AG57" s="489"/>
      <c r="AH57" s="489"/>
      <c r="AI57" s="489"/>
      <c r="AJ57" s="480"/>
      <c r="AK57" s="480"/>
      <c r="AL57" s="480"/>
      <c r="AM57" s="480"/>
      <c r="AN57" s="480"/>
      <c r="AO57" s="480"/>
      <c r="AP57" s="480"/>
      <c r="AQ57" s="480"/>
      <c r="AR57" s="480"/>
      <c r="AS57" s="480"/>
      <c r="AT57" s="480"/>
      <c r="AU57" s="480"/>
    </row>
    <row r="58" spans="4:47" s="481" customFormat="1" ht="0" hidden="1" customHeight="1" x14ac:dyDescent="0.3">
      <c r="D58" s="489"/>
      <c r="E58" s="489"/>
      <c r="F58" s="489"/>
      <c r="G58" s="489"/>
      <c r="H58" s="489"/>
      <c r="I58" s="489"/>
      <c r="J58" s="489"/>
      <c r="K58" s="489"/>
      <c r="L58" s="489"/>
      <c r="M58" s="489"/>
      <c r="N58" s="489"/>
      <c r="O58" s="489"/>
      <c r="P58" s="489"/>
      <c r="Q58" s="489"/>
      <c r="R58" s="489"/>
      <c r="S58" s="489"/>
      <c r="T58" s="489"/>
      <c r="U58" s="489"/>
      <c r="V58" s="489"/>
      <c r="W58" s="489"/>
      <c r="X58" s="489"/>
      <c r="Y58" s="489"/>
      <c r="Z58" s="489"/>
      <c r="AA58" s="489"/>
      <c r="AB58" s="489"/>
      <c r="AC58" s="489"/>
      <c r="AD58" s="489"/>
      <c r="AE58" s="489"/>
      <c r="AF58" s="489"/>
      <c r="AG58" s="489"/>
      <c r="AH58" s="489"/>
      <c r="AI58" s="489"/>
      <c r="AJ58" s="480"/>
      <c r="AK58" s="480"/>
      <c r="AL58" s="480"/>
      <c r="AM58" s="480"/>
      <c r="AN58" s="480"/>
      <c r="AO58" s="480"/>
      <c r="AP58" s="480"/>
      <c r="AQ58" s="480"/>
      <c r="AR58" s="480"/>
      <c r="AS58" s="480"/>
      <c r="AT58" s="480"/>
      <c r="AU58" s="480"/>
    </row>
    <row r="59" spans="4:47" s="481" customFormat="1" ht="0" hidden="1" customHeight="1" x14ac:dyDescent="0.3">
      <c r="D59" s="489"/>
      <c r="E59" s="489"/>
      <c r="F59" s="489"/>
      <c r="G59" s="489"/>
      <c r="H59" s="489"/>
      <c r="I59" s="489"/>
      <c r="J59" s="489"/>
      <c r="K59" s="489"/>
      <c r="L59" s="489"/>
      <c r="M59" s="489"/>
      <c r="N59" s="489"/>
      <c r="O59" s="489"/>
      <c r="P59" s="489"/>
      <c r="Q59" s="489"/>
      <c r="R59" s="489"/>
      <c r="S59" s="489"/>
      <c r="T59" s="489"/>
      <c r="U59" s="489"/>
      <c r="V59" s="489"/>
      <c r="W59" s="489"/>
      <c r="X59" s="489"/>
      <c r="Y59" s="489"/>
      <c r="Z59" s="489"/>
      <c r="AA59" s="489"/>
      <c r="AB59" s="489"/>
      <c r="AC59" s="489"/>
      <c r="AD59" s="489"/>
      <c r="AE59" s="489"/>
      <c r="AF59" s="489"/>
      <c r="AG59" s="489"/>
      <c r="AH59" s="489"/>
      <c r="AI59" s="489"/>
      <c r="AJ59" s="480"/>
      <c r="AK59" s="480"/>
      <c r="AL59" s="480"/>
      <c r="AM59" s="480"/>
      <c r="AN59" s="480"/>
      <c r="AO59" s="480"/>
      <c r="AP59" s="480"/>
      <c r="AQ59" s="480"/>
      <c r="AR59" s="480"/>
      <c r="AS59" s="480"/>
      <c r="AT59" s="480"/>
      <c r="AU59" s="480"/>
    </row>
    <row r="60" spans="4:47" s="481" customFormat="1" ht="0" hidden="1" customHeight="1" x14ac:dyDescent="0.3">
      <c r="D60" s="489"/>
      <c r="E60" s="489"/>
      <c r="F60" s="489"/>
      <c r="G60" s="489"/>
      <c r="H60" s="489"/>
      <c r="I60" s="489"/>
      <c r="J60" s="489"/>
      <c r="K60" s="489"/>
      <c r="L60" s="489"/>
      <c r="M60" s="489"/>
      <c r="N60" s="489"/>
      <c r="O60" s="489"/>
      <c r="P60" s="489"/>
      <c r="Q60" s="489"/>
      <c r="R60" s="489"/>
      <c r="S60" s="489"/>
      <c r="T60" s="489"/>
      <c r="U60" s="489"/>
      <c r="V60" s="489"/>
      <c r="W60" s="489"/>
      <c r="X60" s="489"/>
      <c r="Y60" s="489"/>
      <c r="Z60" s="489"/>
      <c r="AA60" s="489"/>
      <c r="AB60" s="489"/>
      <c r="AC60" s="489"/>
      <c r="AD60" s="489"/>
      <c r="AE60" s="489"/>
      <c r="AF60" s="489"/>
      <c r="AG60" s="489"/>
      <c r="AH60" s="489"/>
      <c r="AI60" s="489"/>
      <c r="AJ60" s="480"/>
      <c r="AK60" s="480"/>
      <c r="AL60" s="480"/>
      <c r="AM60" s="480"/>
      <c r="AN60" s="480"/>
      <c r="AO60" s="480"/>
      <c r="AP60" s="480"/>
      <c r="AQ60" s="480"/>
      <c r="AR60" s="480"/>
      <c r="AS60" s="480"/>
      <c r="AT60" s="480"/>
      <c r="AU60" s="480"/>
    </row>
    <row r="61" spans="4:47" s="481" customFormat="1" ht="0" hidden="1" customHeight="1" x14ac:dyDescent="0.3">
      <c r="D61" s="489"/>
      <c r="E61" s="489"/>
      <c r="F61" s="489"/>
      <c r="G61" s="489"/>
      <c r="H61" s="489"/>
      <c r="I61" s="489"/>
      <c r="J61" s="489"/>
      <c r="K61" s="489"/>
      <c r="L61" s="489"/>
      <c r="M61" s="489"/>
      <c r="N61" s="489"/>
      <c r="O61" s="489"/>
      <c r="P61" s="489"/>
      <c r="Q61" s="489"/>
      <c r="R61" s="489"/>
      <c r="S61" s="489"/>
      <c r="T61" s="489"/>
      <c r="U61" s="489"/>
      <c r="V61" s="489"/>
      <c r="W61" s="489"/>
      <c r="X61" s="489"/>
      <c r="Y61" s="489"/>
      <c r="Z61" s="489"/>
      <c r="AA61" s="489"/>
      <c r="AB61" s="489"/>
      <c r="AC61" s="489"/>
      <c r="AD61" s="489"/>
      <c r="AE61" s="489"/>
      <c r="AF61" s="489"/>
      <c r="AG61" s="489"/>
      <c r="AH61" s="489"/>
      <c r="AI61" s="489"/>
      <c r="AJ61" s="480"/>
      <c r="AK61" s="480"/>
      <c r="AL61" s="480"/>
      <c r="AM61" s="480"/>
      <c r="AN61" s="480"/>
      <c r="AO61" s="480"/>
      <c r="AP61" s="480"/>
      <c r="AQ61" s="480"/>
      <c r="AR61" s="480"/>
      <c r="AS61" s="480"/>
      <c r="AT61" s="480"/>
      <c r="AU61" s="480"/>
    </row>
    <row r="62" spans="4:47" s="481" customFormat="1" ht="0" hidden="1" customHeight="1" x14ac:dyDescent="0.3">
      <c r="D62" s="489"/>
      <c r="E62" s="489"/>
      <c r="F62" s="489"/>
      <c r="G62" s="489"/>
      <c r="H62" s="489"/>
      <c r="I62" s="489"/>
      <c r="J62" s="489"/>
      <c r="K62" s="489"/>
      <c r="L62" s="489"/>
      <c r="M62" s="489"/>
      <c r="N62" s="489"/>
      <c r="O62" s="489"/>
      <c r="P62" s="489"/>
      <c r="Q62" s="489"/>
      <c r="R62" s="489"/>
      <c r="S62" s="489"/>
      <c r="T62" s="489"/>
      <c r="U62" s="489"/>
      <c r="V62" s="489"/>
      <c r="W62" s="489"/>
      <c r="X62" s="489"/>
      <c r="Y62" s="489"/>
      <c r="Z62" s="489"/>
      <c r="AA62" s="489"/>
      <c r="AB62" s="489"/>
      <c r="AC62" s="489"/>
      <c r="AD62" s="489"/>
      <c r="AE62" s="489"/>
      <c r="AF62" s="489"/>
      <c r="AG62" s="489"/>
      <c r="AH62" s="489"/>
      <c r="AI62" s="489"/>
      <c r="AJ62" s="480"/>
      <c r="AK62" s="480"/>
      <c r="AL62" s="480"/>
      <c r="AM62" s="480"/>
      <c r="AN62" s="480"/>
      <c r="AO62" s="480"/>
      <c r="AP62" s="480"/>
      <c r="AQ62" s="480"/>
      <c r="AR62" s="480"/>
      <c r="AS62" s="480"/>
      <c r="AT62" s="480"/>
      <c r="AU62" s="480"/>
    </row>
    <row r="63" spans="4:47" s="481" customFormat="1" ht="0" hidden="1" customHeight="1" x14ac:dyDescent="0.3">
      <c r="D63" s="489"/>
      <c r="E63" s="489"/>
      <c r="F63" s="489"/>
      <c r="G63" s="489"/>
      <c r="H63" s="489"/>
      <c r="I63" s="489"/>
      <c r="J63" s="489"/>
      <c r="K63" s="489"/>
      <c r="L63" s="489"/>
      <c r="M63" s="489"/>
      <c r="N63" s="489"/>
      <c r="O63" s="489"/>
      <c r="P63" s="489"/>
      <c r="Q63" s="489"/>
      <c r="R63" s="489"/>
      <c r="S63" s="489"/>
      <c r="T63" s="489"/>
      <c r="U63" s="489"/>
      <c r="V63" s="489"/>
      <c r="W63" s="489"/>
      <c r="X63" s="489"/>
      <c r="Y63" s="489"/>
      <c r="Z63" s="489"/>
      <c r="AA63" s="489"/>
      <c r="AB63" s="489"/>
      <c r="AC63" s="489"/>
      <c r="AD63" s="489"/>
      <c r="AE63" s="489"/>
      <c r="AF63" s="489"/>
      <c r="AG63" s="489"/>
      <c r="AH63" s="489"/>
      <c r="AI63" s="489"/>
      <c r="AJ63" s="480"/>
      <c r="AK63" s="480"/>
      <c r="AL63" s="480"/>
      <c r="AM63" s="480"/>
      <c r="AN63" s="480"/>
      <c r="AO63" s="480"/>
      <c r="AP63" s="480"/>
      <c r="AQ63" s="480"/>
      <c r="AR63" s="480"/>
      <c r="AS63" s="480"/>
      <c r="AT63" s="480"/>
      <c r="AU63" s="480"/>
    </row>
  </sheetData>
  <sheetProtection formatColumns="0" formatRows="0" autoFilter="0"/>
  <mergeCells count="16">
    <mergeCell ref="M7:O7"/>
    <mergeCell ref="Q7:S7"/>
    <mergeCell ref="A7:A8"/>
    <mergeCell ref="B7:B8"/>
    <mergeCell ref="C7:C8"/>
    <mergeCell ref="D7:D8"/>
    <mergeCell ref="E7:G7"/>
    <mergeCell ref="I7:K7"/>
    <mergeCell ref="A1:B4"/>
    <mergeCell ref="D1:T2"/>
    <mergeCell ref="D3:T4"/>
    <mergeCell ref="A6:D6"/>
    <mergeCell ref="E6:H6"/>
    <mergeCell ref="I6:L6"/>
    <mergeCell ref="M6:P6"/>
    <mergeCell ref="Q6:T6"/>
  </mergeCells>
  <conditionalFormatting sqref="Q9:Q33 M9:M33 I9:I33 E9:E33">
    <cfRule type="cellIs" dxfId="151" priority="1" operator="equal">
      <formula>1</formula>
    </cfRule>
    <cfRule type="cellIs" dxfId="150" priority="2" operator="between">
      <formula>0.31</formula>
      <formula>0.9</formula>
    </cfRule>
    <cfRule type="cellIs" dxfId="149" priority="3" operator="between">
      <formula>0</formula>
      <formula>0.3</formula>
    </cfRule>
  </conditionalFormatting>
  <pageMargins left="0.70866141732283472" right="0.70866141732283472" top="0.74803149606299213" bottom="0.74803149606299213" header="0.31496062992125984" footer="0.31496062992125984"/>
  <pageSetup scale="75" orientation="landscape" r:id="rId1"/>
  <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1C9B4-4881-4C09-BAA5-E9E54E268005}">
  <sheetPr>
    <tabColor theme="8"/>
    <pageSetUpPr fitToPage="1"/>
  </sheetPr>
  <dimension ref="A1:AH30"/>
  <sheetViews>
    <sheetView showGridLines="0" view="pageBreakPreview" topLeftCell="B1" zoomScale="51" zoomScaleNormal="55" zoomScaleSheetLayoutView="51" zoomScalePageLayoutView="40" workbookViewId="0">
      <selection activeCell="R7" sqref="R7"/>
    </sheetView>
  </sheetViews>
  <sheetFormatPr baseColWidth="10" defaultColWidth="11.42578125" defaultRowHeight="27" x14ac:dyDescent="0.35"/>
  <cols>
    <col min="1" max="1" width="2.28515625" style="147" customWidth="1"/>
    <col min="2" max="2" width="8.85546875" style="147" customWidth="1"/>
    <col min="3" max="3" width="14.140625" style="147" customWidth="1"/>
    <col min="4" max="4" width="37.7109375" style="147" customWidth="1"/>
    <col min="5" max="5" width="39.42578125" style="147" customWidth="1"/>
    <col min="6" max="6" width="30.7109375" style="147" customWidth="1"/>
    <col min="7" max="7" width="35.5703125" style="147" customWidth="1"/>
    <col min="8" max="8" width="40.85546875" style="147" customWidth="1"/>
    <col min="9" max="9" width="21" style="147" customWidth="1"/>
    <col min="10" max="10" width="3" style="147" hidden="1" customWidth="1"/>
    <col min="11" max="11" width="19.28515625" style="147" customWidth="1"/>
    <col min="12" max="12" width="14.140625" style="147" hidden="1" customWidth="1"/>
    <col min="13" max="13" width="16.85546875" style="147" customWidth="1"/>
    <col min="14" max="14" width="18" style="147" customWidth="1"/>
    <col min="15" max="15" width="34.140625" style="147" customWidth="1"/>
    <col min="16" max="16" width="35.140625" style="147" customWidth="1"/>
    <col min="17" max="17" width="27.42578125" style="147" customWidth="1"/>
    <col min="18" max="18" width="26.42578125" style="147" customWidth="1"/>
    <col min="19" max="19" width="31.85546875" style="147" customWidth="1"/>
    <col min="20" max="21" width="17" style="147" customWidth="1"/>
    <col min="22" max="22" width="26.28515625" style="147" customWidth="1"/>
    <col min="23" max="23" width="31.28515625" style="147" customWidth="1"/>
    <col min="24" max="28" width="30.140625" style="147" customWidth="1"/>
    <col min="29" max="29" width="17.5703125" style="147" customWidth="1"/>
    <col min="30" max="30" width="20.5703125" style="147" customWidth="1"/>
    <col min="31" max="31" width="0.85546875" style="147" customWidth="1"/>
    <col min="32" max="35" width="11.42578125" style="147"/>
    <col min="36" max="38" width="11.42578125" style="147" customWidth="1"/>
    <col min="39" max="39" width="11.85546875" style="147" customWidth="1"/>
    <col min="40" max="42" width="11.42578125" style="147" customWidth="1"/>
    <col min="43" max="47" width="17.42578125" style="147" customWidth="1"/>
    <col min="48" max="16384" width="11.42578125" style="147"/>
  </cols>
  <sheetData>
    <row r="1" spans="1:34" ht="36.75" customHeight="1" x14ac:dyDescent="0.35">
      <c r="C1" s="678" t="s">
        <v>249</v>
      </c>
      <c r="D1" s="678"/>
      <c r="E1" s="678"/>
      <c r="F1" s="678"/>
      <c r="I1" s="149"/>
    </row>
    <row r="2" spans="1:34" ht="14.25" customHeight="1" thickBot="1" x14ac:dyDescent="0.4"/>
    <row r="3" spans="1:34" ht="71.25" customHeight="1" x14ac:dyDescent="0.35">
      <c r="C3" s="679" t="s">
        <v>250</v>
      </c>
      <c r="D3" s="680"/>
      <c r="E3" s="680"/>
      <c r="F3" s="680"/>
      <c r="G3" s="680"/>
      <c r="H3" s="681"/>
      <c r="I3" s="682" t="s">
        <v>251</v>
      </c>
      <c r="J3" s="680"/>
      <c r="K3" s="680"/>
      <c r="L3" s="680"/>
      <c r="M3" s="681"/>
      <c r="N3" s="679" t="s">
        <v>252</v>
      </c>
      <c r="O3" s="680"/>
      <c r="P3" s="680"/>
      <c r="Q3" s="680"/>
      <c r="R3" s="680"/>
      <c r="S3" s="683"/>
      <c r="T3" s="677" t="s">
        <v>596</v>
      </c>
      <c r="U3" s="677"/>
      <c r="V3" s="677"/>
      <c r="W3" s="677"/>
    </row>
    <row r="4" spans="1:34" s="150" customFormat="1" ht="68.25" customHeight="1" thickBot="1" x14ac:dyDescent="0.4">
      <c r="C4" s="151" t="s">
        <v>253</v>
      </c>
      <c r="D4" s="152" t="s">
        <v>254</v>
      </c>
      <c r="E4" s="152" t="s">
        <v>255</v>
      </c>
      <c r="F4" s="152" t="s">
        <v>256</v>
      </c>
      <c r="G4" s="152" t="s">
        <v>257</v>
      </c>
      <c r="H4" s="153" t="s">
        <v>258</v>
      </c>
      <c r="I4" s="151" t="s">
        <v>259</v>
      </c>
      <c r="J4" s="152" t="s">
        <v>260</v>
      </c>
      <c r="K4" s="152" t="s">
        <v>261</v>
      </c>
      <c r="L4" s="152" t="s">
        <v>262</v>
      </c>
      <c r="M4" s="154" t="s">
        <v>263</v>
      </c>
      <c r="N4" s="155" t="s">
        <v>264</v>
      </c>
      <c r="O4" s="156" t="s">
        <v>265</v>
      </c>
      <c r="P4" s="156" t="s">
        <v>266</v>
      </c>
      <c r="Q4" s="156" t="s">
        <v>267</v>
      </c>
      <c r="R4" s="156" t="s">
        <v>268</v>
      </c>
      <c r="S4" s="154" t="s">
        <v>269</v>
      </c>
      <c r="T4" s="318" t="s">
        <v>597</v>
      </c>
      <c r="U4" s="319" t="s">
        <v>598</v>
      </c>
      <c r="V4" s="320" t="s">
        <v>599</v>
      </c>
      <c r="W4" s="292" t="s">
        <v>600</v>
      </c>
      <c r="X4" s="337" t="s">
        <v>608</v>
      </c>
    </row>
    <row r="5" spans="1:34" s="150" customFormat="1" ht="174" customHeight="1" x14ac:dyDescent="0.35">
      <c r="C5" s="157" t="s">
        <v>270</v>
      </c>
      <c r="D5" s="158" t="s">
        <v>271</v>
      </c>
      <c r="E5" s="158" t="s">
        <v>272</v>
      </c>
      <c r="F5" s="159" t="s">
        <v>273</v>
      </c>
      <c r="G5" s="159" t="s">
        <v>274</v>
      </c>
      <c r="H5" s="160" t="s">
        <v>275</v>
      </c>
      <c r="I5" s="161" t="s">
        <v>276</v>
      </c>
      <c r="J5" s="158">
        <f>MATCH(Tabla221742475267721021122482[[#This Row],[PROBABILIDAD %]],$AC$8:$AC$11,0)</f>
        <v>4</v>
      </c>
      <c r="K5" s="162" t="s">
        <v>277</v>
      </c>
      <c r="L5" s="158">
        <f>MATCH(Tabla221742475267721021122482[[#This Row],[IMPACTO]],$AD$7:$AH$7,)</f>
        <v>2</v>
      </c>
      <c r="M5" s="163" t="str">
        <f>IF(OR(Tabla221742475267721021122482[[#This Row],[PROBABILIDAD %]]=0,Tabla221742475267721021122482[[#This Row],[IMPACTO]]=0),"",INDEX(Eduardo,J5,L5))</f>
        <v>MODERADO</v>
      </c>
      <c r="N5" s="164" t="s">
        <v>278</v>
      </c>
      <c r="O5" s="159" t="s">
        <v>279</v>
      </c>
      <c r="P5" s="158" t="s">
        <v>280</v>
      </c>
      <c r="Q5" s="158" t="s">
        <v>281</v>
      </c>
      <c r="R5" s="158" t="s">
        <v>227</v>
      </c>
      <c r="S5" s="165" t="s">
        <v>282</v>
      </c>
      <c r="T5" s="295" t="s">
        <v>276</v>
      </c>
      <c r="U5" s="295" t="s">
        <v>277</v>
      </c>
      <c r="V5" s="295" t="s">
        <v>325</v>
      </c>
      <c r="W5" s="172"/>
      <c r="X5" s="172" t="s">
        <v>209</v>
      </c>
    </row>
    <row r="6" spans="1:34" s="166" customFormat="1" ht="270" x14ac:dyDescent="0.25">
      <c r="C6" s="157" t="s">
        <v>283</v>
      </c>
      <c r="D6" s="167" t="s">
        <v>284</v>
      </c>
      <c r="E6" s="167" t="s">
        <v>285</v>
      </c>
      <c r="F6" s="167" t="s">
        <v>286</v>
      </c>
      <c r="G6" s="168" t="s">
        <v>287</v>
      </c>
      <c r="H6" s="169" t="s">
        <v>288</v>
      </c>
      <c r="I6" s="170" t="s">
        <v>276</v>
      </c>
      <c r="J6" s="167">
        <f>MATCH(Tabla221742475267721021122482[[#This Row],[PROBABILIDAD %]],$AC$8:$AC$11,0)</f>
        <v>4</v>
      </c>
      <c r="K6" s="171" t="s">
        <v>277</v>
      </c>
      <c r="L6" s="167">
        <f>MATCH(Tabla221742475267721021122482[[#This Row],[IMPACTO]],$AD$7:$AH$7,)</f>
        <v>2</v>
      </c>
      <c r="M6" s="223" t="str">
        <f>IF(OR(Tabla221742475267721021122482[[#This Row],[PROBABILIDAD %]]=0,Tabla221742475267721021122482[[#This Row],[IMPACTO]]=0),"",INDEX(Eduardo,J6,L6))</f>
        <v>MODERADO</v>
      </c>
      <c r="N6" s="167" t="s">
        <v>278</v>
      </c>
      <c r="O6" s="173" t="s">
        <v>289</v>
      </c>
      <c r="P6" s="173" t="s">
        <v>290</v>
      </c>
      <c r="Q6" s="174" t="s">
        <v>291</v>
      </c>
      <c r="R6" s="175" t="s">
        <v>292</v>
      </c>
      <c r="S6" s="176" t="s">
        <v>293</v>
      </c>
      <c r="T6" s="171" t="s">
        <v>276</v>
      </c>
      <c r="U6" s="171" t="s">
        <v>277</v>
      </c>
      <c r="V6" s="294" t="s">
        <v>325</v>
      </c>
      <c r="W6" s="167"/>
      <c r="X6" s="167"/>
      <c r="Y6" s="180"/>
      <c r="Z6" s="180"/>
      <c r="AA6" s="180"/>
      <c r="AB6" s="179"/>
    </row>
    <row r="7" spans="1:34" s="166" customFormat="1" ht="360" x14ac:dyDescent="0.25">
      <c r="C7" s="181" t="s">
        <v>298</v>
      </c>
      <c r="D7" s="167" t="s">
        <v>299</v>
      </c>
      <c r="E7" s="167" t="s">
        <v>300</v>
      </c>
      <c r="F7" s="182" t="s">
        <v>301</v>
      </c>
      <c r="G7" s="168" t="s">
        <v>302</v>
      </c>
      <c r="H7" s="169" t="s">
        <v>303</v>
      </c>
      <c r="I7" s="170" t="s">
        <v>276</v>
      </c>
      <c r="J7" s="167">
        <f>MATCH(Tabla221742475267721021122482[[#This Row],[PROBABILIDAD %]],$AC$8:$AC$11,0)</f>
        <v>4</v>
      </c>
      <c r="K7" s="171" t="s">
        <v>296</v>
      </c>
      <c r="L7" s="167">
        <f>MATCH(Tabla221742475267721021122482[[#This Row],[IMPACTO]],$AD$7:$AH$7,)</f>
        <v>4</v>
      </c>
      <c r="M7" s="163" t="str">
        <f>IF(OR(Tabla221742475267721021122482[[#This Row],[PROBABILIDAD %]]=0,Tabla221742475267721021122482[[#This Row],[IMPACTO]]=0),"",INDEX(Eduardo,J7,L7))</f>
        <v>ALTO</v>
      </c>
      <c r="N7" s="172" t="s">
        <v>304</v>
      </c>
      <c r="O7" s="168" t="s">
        <v>305</v>
      </c>
      <c r="P7" s="168" t="s">
        <v>306</v>
      </c>
      <c r="Q7" s="167" t="s">
        <v>307</v>
      </c>
      <c r="R7" s="175" t="s">
        <v>308</v>
      </c>
      <c r="S7" s="176" t="s">
        <v>309</v>
      </c>
      <c r="T7" s="171" t="s">
        <v>276</v>
      </c>
      <c r="U7" s="171" t="s">
        <v>296</v>
      </c>
      <c r="V7" s="294" t="s">
        <v>311</v>
      </c>
      <c r="W7" s="167"/>
      <c r="X7" s="167"/>
      <c r="Y7" s="179"/>
      <c r="Z7" s="179"/>
      <c r="AA7" s="179"/>
      <c r="AB7" s="179"/>
      <c r="AC7" s="177"/>
      <c r="AD7" s="178" t="s">
        <v>294</v>
      </c>
      <c r="AE7" s="178" t="s">
        <v>277</v>
      </c>
      <c r="AF7" s="178" t="s">
        <v>295</v>
      </c>
      <c r="AG7" s="178" t="s">
        <v>296</v>
      </c>
      <c r="AH7" s="178" t="s">
        <v>297</v>
      </c>
    </row>
    <row r="8" spans="1:34" s="186" customFormat="1" ht="330" x14ac:dyDescent="0.25">
      <c r="C8" s="187" t="s">
        <v>313</v>
      </c>
      <c r="D8" s="188" t="s">
        <v>314</v>
      </c>
      <c r="E8" s="182" t="s">
        <v>315</v>
      </c>
      <c r="F8" s="188" t="s">
        <v>316</v>
      </c>
      <c r="G8" s="182" t="s">
        <v>317</v>
      </c>
      <c r="H8" s="189" t="s">
        <v>318</v>
      </c>
      <c r="I8" s="190" t="s">
        <v>276</v>
      </c>
      <c r="J8" s="188">
        <f>MATCH(Tabla221742475267721021122482[[#This Row],[PROBABILIDAD %]],$AC$8:$AC$11,0)</f>
        <v>4</v>
      </c>
      <c r="K8" s="191" t="s">
        <v>277</v>
      </c>
      <c r="L8" s="188">
        <f>MATCH(Tabla221742475267721021122482[[#This Row],[IMPACTO]],$AD$7:$AH$7,)</f>
        <v>2</v>
      </c>
      <c r="M8" s="163" t="str">
        <f>IF(OR(Tabla221742475267721021122482[[#This Row],[PROBABILIDAD %]]=0,Tabla221742475267721021122482[[#This Row],[IMPACTO]]=0),"",INDEX(Eduardo,J8,L8))</f>
        <v>MODERADO</v>
      </c>
      <c r="N8" s="192" t="s">
        <v>278</v>
      </c>
      <c r="O8" s="182" t="s">
        <v>319</v>
      </c>
      <c r="P8" s="182" t="s">
        <v>320</v>
      </c>
      <c r="Q8" s="182" t="s">
        <v>321</v>
      </c>
      <c r="R8" s="193" t="s">
        <v>322</v>
      </c>
      <c r="S8" s="194" t="s">
        <v>323</v>
      </c>
      <c r="T8" s="191" t="s">
        <v>276</v>
      </c>
      <c r="U8" s="191" t="s">
        <v>277</v>
      </c>
      <c r="V8" s="294" t="s">
        <v>325</v>
      </c>
      <c r="W8" s="291"/>
      <c r="X8" s="291"/>
      <c r="Y8" s="199"/>
      <c r="Z8" s="199"/>
      <c r="AA8" s="199"/>
      <c r="AB8" s="199"/>
      <c r="AC8" s="183" t="s">
        <v>310</v>
      </c>
      <c r="AD8" s="184" t="s">
        <v>311</v>
      </c>
      <c r="AE8" s="184" t="s">
        <v>311</v>
      </c>
      <c r="AF8" s="184" t="s">
        <v>311</v>
      </c>
      <c r="AG8" s="184" t="s">
        <v>311</v>
      </c>
      <c r="AH8" s="185" t="s">
        <v>312</v>
      </c>
    </row>
    <row r="9" spans="1:34" s="186" customFormat="1" ht="300" x14ac:dyDescent="0.25">
      <c r="C9" s="187" t="s">
        <v>326</v>
      </c>
      <c r="D9" s="188" t="s">
        <v>327</v>
      </c>
      <c r="E9" s="188" t="s">
        <v>328</v>
      </c>
      <c r="F9" s="188" t="s">
        <v>329</v>
      </c>
      <c r="G9" s="182" t="s">
        <v>330</v>
      </c>
      <c r="H9" s="189" t="s">
        <v>331</v>
      </c>
      <c r="I9" s="190" t="s">
        <v>276</v>
      </c>
      <c r="J9" s="188">
        <f>MATCH(Tabla221742475267721021122482[[#This Row],[PROBABILIDAD %]],$AC$8:$AC$11,0)</f>
        <v>4</v>
      </c>
      <c r="K9" s="191" t="s">
        <v>296</v>
      </c>
      <c r="L9" s="188">
        <f>MATCH(Tabla221742475267721021122482[[#This Row],[IMPACTO]],$AD$7:$AH$7,)</f>
        <v>4</v>
      </c>
      <c r="M9" s="163" t="str">
        <f>IF(OR(Tabla221742475267721021122482[[#This Row],[PROBABILIDAD %]]=0,Tabla221742475267721021122482[[#This Row],[IMPACTO]]=0),"",INDEX(Eduardo,J9,L9))</f>
        <v>ALTO</v>
      </c>
      <c r="N9" s="192" t="s">
        <v>278</v>
      </c>
      <c r="O9" s="182" t="s">
        <v>332</v>
      </c>
      <c r="P9" s="182" t="s">
        <v>333</v>
      </c>
      <c r="Q9" s="188" t="s">
        <v>334</v>
      </c>
      <c r="R9" s="193" t="s">
        <v>335</v>
      </c>
      <c r="S9" s="194" t="s">
        <v>336</v>
      </c>
      <c r="T9" s="191" t="s">
        <v>276</v>
      </c>
      <c r="U9" s="191" t="s">
        <v>296</v>
      </c>
      <c r="V9" s="294" t="s">
        <v>311</v>
      </c>
      <c r="W9" s="291"/>
      <c r="X9" s="291"/>
      <c r="Y9" s="199"/>
      <c r="Z9" s="199"/>
      <c r="AA9" s="199"/>
      <c r="AB9" s="199"/>
      <c r="AC9" s="195" t="s">
        <v>324</v>
      </c>
      <c r="AD9" s="196" t="s">
        <v>325</v>
      </c>
      <c r="AE9" s="196" t="s">
        <v>325</v>
      </c>
      <c r="AF9" s="197" t="s">
        <v>311</v>
      </c>
      <c r="AG9" s="197" t="s">
        <v>311</v>
      </c>
      <c r="AH9" s="198" t="s">
        <v>312</v>
      </c>
    </row>
    <row r="10" spans="1:34" s="186" customFormat="1" ht="180" x14ac:dyDescent="0.25">
      <c r="A10" s="200"/>
      <c r="B10" s="200"/>
      <c r="C10" s="201" t="s">
        <v>337</v>
      </c>
      <c r="D10" s="188" t="s">
        <v>338</v>
      </c>
      <c r="E10" s="188" t="s">
        <v>339</v>
      </c>
      <c r="F10" s="188" t="s">
        <v>340</v>
      </c>
      <c r="G10" s="182" t="s">
        <v>341</v>
      </c>
      <c r="H10" s="189" t="s">
        <v>342</v>
      </c>
      <c r="I10" s="190" t="s">
        <v>276</v>
      </c>
      <c r="J10" s="188">
        <f>MATCH(Tabla221742475267721021122482[[#This Row],[PROBABILIDAD %]],$AC$8:$AC$11,0)</f>
        <v>4</v>
      </c>
      <c r="K10" s="191" t="s">
        <v>296</v>
      </c>
      <c r="L10" s="188">
        <f>MATCH(Tabla221742475267721021122482[[#This Row],[IMPACTO]],$AD$7:$AH$7,)</f>
        <v>4</v>
      </c>
      <c r="M10" s="163" t="str">
        <f>IF(OR(Tabla221742475267721021122482[[#This Row],[PROBABILIDAD %]]=0,Tabla221742475267721021122482[[#This Row],[IMPACTO]]=0),"",INDEX(Eduardo,J10,L10))</f>
        <v>ALTO</v>
      </c>
      <c r="N10" s="192" t="s">
        <v>278</v>
      </c>
      <c r="O10" s="182" t="s">
        <v>343</v>
      </c>
      <c r="P10" s="182" t="s">
        <v>344</v>
      </c>
      <c r="Q10" s="188" t="s">
        <v>334</v>
      </c>
      <c r="R10" s="193" t="s">
        <v>345</v>
      </c>
      <c r="S10" s="194" t="s">
        <v>346</v>
      </c>
      <c r="T10" s="191" t="s">
        <v>276</v>
      </c>
      <c r="U10" s="191" t="s">
        <v>296</v>
      </c>
      <c r="V10" s="294" t="s">
        <v>311</v>
      </c>
      <c r="W10" s="291"/>
      <c r="X10" s="291"/>
      <c r="Y10" s="199"/>
      <c r="Z10" s="199"/>
      <c r="AA10" s="199"/>
      <c r="AB10" s="199"/>
      <c r="AC10" s="195"/>
      <c r="AD10" s="196"/>
      <c r="AE10" s="196"/>
      <c r="AF10" s="197"/>
      <c r="AG10" s="197"/>
      <c r="AH10" s="198"/>
    </row>
    <row r="11" spans="1:34" s="166" customFormat="1" ht="300" x14ac:dyDescent="0.25">
      <c r="C11" s="157" t="s">
        <v>348</v>
      </c>
      <c r="D11" s="167" t="s">
        <v>349</v>
      </c>
      <c r="E11" s="167" t="s">
        <v>350</v>
      </c>
      <c r="F11" s="167" t="s">
        <v>351</v>
      </c>
      <c r="G11" s="168" t="s">
        <v>352</v>
      </c>
      <c r="H11" s="169" t="s">
        <v>353</v>
      </c>
      <c r="I11" s="170" t="s">
        <v>276</v>
      </c>
      <c r="J11" s="167">
        <f>MATCH(Tabla221742475267721021122482[[#This Row],[PROBABILIDAD %]],$AC$8:$AC$11,0)</f>
        <v>4</v>
      </c>
      <c r="K11" s="171" t="s">
        <v>295</v>
      </c>
      <c r="L11" s="167">
        <f>MATCH(Tabla221742475267721021122482[[#This Row],[IMPACTO]],$AD$7:$AH$7,)</f>
        <v>3</v>
      </c>
      <c r="M11" s="163" t="str">
        <f>IF(OR(Tabla221742475267721021122482[[#This Row],[PROBABILIDAD %]]=0,Tabla221742475267721021122482[[#This Row],[IMPACTO]]=0),"",INDEX(Eduardo,J11,L11))</f>
        <v>MODERADO</v>
      </c>
      <c r="N11" s="172" t="s">
        <v>278</v>
      </c>
      <c r="O11" s="173" t="s">
        <v>354</v>
      </c>
      <c r="P11" s="173" t="s">
        <v>355</v>
      </c>
      <c r="Q11" s="174" t="s">
        <v>356</v>
      </c>
      <c r="R11" s="203" t="s">
        <v>357</v>
      </c>
      <c r="S11" s="176" t="s">
        <v>358</v>
      </c>
      <c r="T11" s="171" t="s">
        <v>276</v>
      </c>
      <c r="U11" s="171" t="s">
        <v>295</v>
      </c>
      <c r="V11" s="294" t="s">
        <v>325</v>
      </c>
      <c r="W11" s="167"/>
      <c r="X11" s="167"/>
      <c r="Y11" s="179"/>
      <c r="Z11" s="179"/>
      <c r="AA11" s="179"/>
      <c r="AB11" s="179"/>
      <c r="AC11" s="195" t="s">
        <v>276</v>
      </c>
      <c r="AD11" s="202" t="s">
        <v>347</v>
      </c>
      <c r="AE11" s="196" t="s">
        <v>325</v>
      </c>
      <c r="AF11" s="196" t="s">
        <v>325</v>
      </c>
      <c r="AG11" s="197" t="s">
        <v>311</v>
      </c>
      <c r="AH11" s="198" t="s">
        <v>312</v>
      </c>
    </row>
    <row r="12" spans="1:34" s="166" customFormat="1" ht="180" x14ac:dyDescent="0.25">
      <c r="C12" s="187" t="s">
        <v>359</v>
      </c>
      <c r="D12" s="167" t="s">
        <v>360</v>
      </c>
      <c r="E12" s="167" t="s">
        <v>361</v>
      </c>
      <c r="F12" s="167" t="s">
        <v>362</v>
      </c>
      <c r="G12" s="168" t="s">
        <v>363</v>
      </c>
      <c r="H12" s="169" t="s">
        <v>364</v>
      </c>
      <c r="I12" s="170" t="s">
        <v>276</v>
      </c>
      <c r="J12" s="167">
        <f>MATCH(Tabla221742475267721021122482[[#This Row],[PROBABILIDAD %]],$AC$8:$AC$11,0)</f>
        <v>4</v>
      </c>
      <c r="K12" s="171" t="s">
        <v>295</v>
      </c>
      <c r="L12" s="167">
        <f>MATCH(Tabla221742475267721021122482[[#This Row],[IMPACTO]],$AD$7:$AH$7,)</f>
        <v>3</v>
      </c>
      <c r="M12" s="163" t="str">
        <f>IF(OR(Tabla221742475267721021122482[[#This Row],[PROBABILIDAD %]]=0,Tabla221742475267721021122482[[#This Row],[IMPACTO]]=0),"",INDEX(Eduardo,J12,L12))</f>
        <v>MODERADO</v>
      </c>
      <c r="N12" s="172" t="s">
        <v>278</v>
      </c>
      <c r="O12" s="167" t="s">
        <v>365</v>
      </c>
      <c r="P12" s="167" t="s">
        <v>366</v>
      </c>
      <c r="Q12" s="167" t="s">
        <v>367</v>
      </c>
      <c r="R12" s="204" t="s">
        <v>335</v>
      </c>
      <c r="S12" s="176" t="s">
        <v>368</v>
      </c>
      <c r="T12" s="171" t="s">
        <v>276</v>
      </c>
      <c r="U12" s="171" t="s">
        <v>295</v>
      </c>
      <c r="V12" s="294" t="s">
        <v>325</v>
      </c>
      <c r="W12" s="167"/>
      <c r="X12" s="167"/>
      <c r="Y12" s="179"/>
      <c r="Z12" s="179"/>
      <c r="AA12" s="179"/>
      <c r="AB12" s="179"/>
    </row>
    <row r="13" spans="1:34" s="186" customFormat="1" ht="360" x14ac:dyDescent="0.25">
      <c r="C13" s="187" t="s">
        <v>369</v>
      </c>
      <c r="D13" s="188" t="s">
        <v>370</v>
      </c>
      <c r="E13" s="188" t="s">
        <v>371</v>
      </c>
      <c r="F13" s="188" t="s">
        <v>372</v>
      </c>
      <c r="G13" s="182" t="s">
        <v>373</v>
      </c>
      <c r="H13" s="189" t="s">
        <v>374</v>
      </c>
      <c r="I13" s="190" t="s">
        <v>276</v>
      </c>
      <c r="J13" s="188">
        <f>MATCH(Tabla221742475267721021122482[[#This Row],[PROBABILIDAD %]],$AC$8:$AC$11,0)</f>
        <v>4</v>
      </c>
      <c r="K13" s="191" t="s">
        <v>296</v>
      </c>
      <c r="L13" s="188">
        <f>MATCH(Tabla221742475267721021122482[[#This Row],[IMPACTO]],$AD$7:$AH$7,)</f>
        <v>4</v>
      </c>
      <c r="M13" s="163" t="str">
        <f>IF(OR(Tabla221742475267721021122482[[#This Row],[PROBABILIDAD %]]=0,Tabla221742475267721021122482[[#This Row],[IMPACTO]]=0),"",INDEX(Eduardo,J13,L13))</f>
        <v>ALTO</v>
      </c>
      <c r="N13" s="192" t="s">
        <v>278</v>
      </c>
      <c r="O13" s="205" t="s">
        <v>375</v>
      </c>
      <c r="P13" s="205" t="s">
        <v>376</v>
      </c>
      <c r="Q13" s="206" t="s">
        <v>377</v>
      </c>
      <c r="R13" s="207" t="s">
        <v>378</v>
      </c>
      <c r="S13" s="208" t="s">
        <v>379</v>
      </c>
      <c r="T13" s="191" t="s">
        <v>276</v>
      </c>
      <c r="U13" s="191" t="s">
        <v>296</v>
      </c>
      <c r="V13" s="294" t="s">
        <v>311</v>
      </c>
      <c r="W13" s="291"/>
      <c r="X13" s="291"/>
    </row>
    <row r="14" spans="1:34" s="186" customFormat="1" ht="360" x14ac:dyDescent="0.25">
      <c r="C14" s="187" t="s">
        <v>380</v>
      </c>
      <c r="D14" s="158" t="s">
        <v>381</v>
      </c>
      <c r="E14" s="158" t="s">
        <v>382</v>
      </c>
      <c r="F14" s="158" t="s">
        <v>383</v>
      </c>
      <c r="G14" s="158" t="s">
        <v>384</v>
      </c>
      <c r="H14" s="165" t="s">
        <v>385</v>
      </c>
      <c r="I14" s="161" t="s">
        <v>276</v>
      </c>
      <c r="J14" s="158">
        <f>MATCH(Tabla221742475267721021122482[[#This Row],[PROBABILIDAD %]],$AC$8:$AC$11,0)</f>
        <v>4</v>
      </c>
      <c r="K14" s="162" t="s">
        <v>295</v>
      </c>
      <c r="L14" s="158"/>
      <c r="M14" s="163" t="s">
        <v>325</v>
      </c>
      <c r="N14" s="164" t="s">
        <v>278</v>
      </c>
      <c r="O14" s="158" t="s">
        <v>386</v>
      </c>
      <c r="P14" s="158" t="s">
        <v>387</v>
      </c>
      <c r="Q14" s="158" t="s">
        <v>388</v>
      </c>
      <c r="R14" s="158" t="s">
        <v>335</v>
      </c>
      <c r="S14" s="165" t="s">
        <v>389</v>
      </c>
      <c r="T14" s="294" t="s">
        <v>276</v>
      </c>
      <c r="U14" s="294" t="s">
        <v>295</v>
      </c>
      <c r="V14" s="294" t="s">
        <v>325</v>
      </c>
      <c r="W14" s="291"/>
      <c r="X14" s="291"/>
    </row>
    <row r="15" spans="1:34" s="186" customFormat="1" ht="409.5" x14ac:dyDescent="0.25">
      <c r="C15" s="187" t="s">
        <v>390</v>
      </c>
      <c r="D15" s="158" t="s">
        <v>391</v>
      </c>
      <c r="E15" s="158" t="s">
        <v>392</v>
      </c>
      <c r="F15" s="159" t="s">
        <v>393</v>
      </c>
      <c r="G15" s="159" t="s">
        <v>394</v>
      </c>
      <c r="H15" s="160" t="s">
        <v>395</v>
      </c>
      <c r="I15" s="209" t="s">
        <v>276</v>
      </c>
      <c r="J15" s="158">
        <f>MATCH(Tabla221742475267721021122482[[#This Row],[PROBABILIDAD %]],$AC$8:$AC$11,0)</f>
        <v>4</v>
      </c>
      <c r="K15" s="210" t="s">
        <v>295</v>
      </c>
      <c r="L15" s="158">
        <f>MATCH(Tabla221742475267721021122482[[#This Row],[IMPACTO]],$AD$7:$AH$7,)</f>
        <v>3</v>
      </c>
      <c r="M15" s="211" t="str">
        <f>IF(OR(Tabla221742475267721021122482[[#This Row],[PROBABILIDAD %]]=0,Tabla221742475267721021122482[[#This Row],[IMPACTO]]=0),"",INDEX(Eduardo,J15,L15))</f>
        <v>MODERADO</v>
      </c>
      <c r="N15" s="164" t="s">
        <v>278</v>
      </c>
      <c r="O15" s="159" t="s">
        <v>396</v>
      </c>
      <c r="P15" s="159" t="s">
        <v>397</v>
      </c>
      <c r="Q15" s="158" t="s">
        <v>398</v>
      </c>
      <c r="R15" s="212" t="s">
        <v>357</v>
      </c>
      <c r="S15" s="165" t="s">
        <v>399</v>
      </c>
      <c r="T15" s="171" t="s">
        <v>276</v>
      </c>
      <c r="U15" s="171" t="s">
        <v>295</v>
      </c>
      <c r="V15" s="294" t="s">
        <v>325</v>
      </c>
      <c r="W15" s="291"/>
      <c r="X15" s="291"/>
    </row>
    <row r="16" spans="1:34" s="186" customFormat="1" ht="210" x14ac:dyDescent="0.25">
      <c r="C16" s="187" t="s">
        <v>400</v>
      </c>
      <c r="D16" s="158" t="s">
        <v>401</v>
      </c>
      <c r="E16" s="158" t="s">
        <v>402</v>
      </c>
      <c r="F16" s="158" t="s">
        <v>403</v>
      </c>
      <c r="G16" s="159" t="s">
        <v>404</v>
      </c>
      <c r="H16" s="160" t="s">
        <v>405</v>
      </c>
      <c r="I16" s="170" t="s">
        <v>276</v>
      </c>
      <c r="J16" s="167">
        <f>MATCH(Tabla221742475267721021122482[[#This Row],[PROBABILIDAD %]],$AC$8:$AC$11,0)</f>
        <v>4</v>
      </c>
      <c r="K16" s="171" t="s">
        <v>295</v>
      </c>
      <c r="L16" s="167">
        <f>MATCH(Tabla221742475267721021122482[[#This Row],[IMPACTO]],$AD$7:$AH$7,)</f>
        <v>3</v>
      </c>
      <c r="M16" s="163" t="str">
        <f>IF(OR(Tabla221742475267721021122482[[#This Row],[PROBABILIDAD %]]=0,Tabla221742475267721021122482[[#This Row],[IMPACTO]]=0),"",INDEX(Eduardo,J16,L16))</f>
        <v>MODERADO</v>
      </c>
      <c r="N16" s="158" t="s">
        <v>278</v>
      </c>
      <c r="O16" s="213" t="s">
        <v>406</v>
      </c>
      <c r="P16" s="168" t="s">
        <v>407</v>
      </c>
      <c r="Q16" s="167" t="s">
        <v>408</v>
      </c>
      <c r="R16" s="158" t="s">
        <v>335</v>
      </c>
      <c r="S16" s="165" t="s">
        <v>409</v>
      </c>
      <c r="T16" s="171" t="s">
        <v>276</v>
      </c>
      <c r="U16" s="171" t="s">
        <v>295</v>
      </c>
      <c r="V16" s="294" t="s">
        <v>325</v>
      </c>
      <c r="W16" s="291"/>
      <c r="X16" s="291"/>
    </row>
    <row r="17" spans="3:24" s="166" customFormat="1" ht="330" x14ac:dyDescent="0.25">
      <c r="C17" s="181" t="s">
        <v>410</v>
      </c>
      <c r="D17" s="167" t="s">
        <v>411</v>
      </c>
      <c r="E17" s="167" t="s">
        <v>412</v>
      </c>
      <c r="F17" s="167" t="s">
        <v>413</v>
      </c>
      <c r="G17" s="168" t="s">
        <v>414</v>
      </c>
      <c r="H17" s="169" t="s">
        <v>415</v>
      </c>
      <c r="I17" s="170" t="s">
        <v>276</v>
      </c>
      <c r="J17" s="167">
        <f>MATCH(Tabla221742475267721021122482[[#This Row],[PROBABILIDAD %]],$AC$8:$AC$11,0)</f>
        <v>4</v>
      </c>
      <c r="K17" s="171" t="s">
        <v>295</v>
      </c>
      <c r="L17" s="167">
        <f>MATCH(Tabla221742475267721021122482[[#This Row],[IMPACTO]],$AD$7:$AH$7,)</f>
        <v>3</v>
      </c>
      <c r="M17" s="163" t="str">
        <f>IF(OR(Tabla221742475267721021122482[[#This Row],[PROBABILIDAD %]]=0,Tabla221742475267721021122482[[#This Row],[IMPACTO]]=0),"",INDEX(Eduardo,J17,L17))</f>
        <v>MODERADO</v>
      </c>
      <c r="N17" s="172" t="s">
        <v>278</v>
      </c>
      <c r="O17" s="173" t="s">
        <v>416</v>
      </c>
      <c r="P17" s="173" t="s">
        <v>417</v>
      </c>
      <c r="Q17" s="174" t="s">
        <v>418</v>
      </c>
      <c r="R17" s="203" t="s">
        <v>419</v>
      </c>
      <c r="S17" s="214" t="s">
        <v>420</v>
      </c>
      <c r="T17" s="210" t="s">
        <v>276</v>
      </c>
      <c r="U17" s="210" t="s">
        <v>295</v>
      </c>
      <c r="V17" s="162" t="s">
        <v>325</v>
      </c>
      <c r="W17" s="158"/>
      <c r="X17" s="158"/>
    </row>
    <row r="18" spans="3:24" s="216" customFormat="1" ht="187.5" customHeight="1" x14ac:dyDescent="0.5">
      <c r="C18" s="215"/>
      <c r="D18" s="215"/>
      <c r="E18" s="215"/>
      <c r="F18" s="684" t="s">
        <v>421</v>
      </c>
      <c r="G18" s="684"/>
      <c r="H18" s="684"/>
      <c r="I18" s="684"/>
      <c r="J18" s="684"/>
      <c r="K18" s="684"/>
      <c r="L18" s="684"/>
      <c r="M18" s="684"/>
      <c r="N18" s="684"/>
      <c r="O18" s="684"/>
      <c r="P18" s="215"/>
      <c r="Q18" s="215"/>
      <c r="R18" s="215"/>
      <c r="S18" s="215"/>
    </row>
    <row r="19" spans="3:24" s="216" customFormat="1" ht="33.75" x14ac:dyDescent="0.4">
      <c r="C19" s="215"/>
      <c r="D19" s="215"/>
      <c r="E19" s="215"/>
      <c r="F19" s="675" t="s">
        <v>422</v>
      </c>
      <c r="G19" s="675"/>
      <c r="H19" s="675"/>
      <c r="I19" s="675"/>
      <c r="J19" s="675"/>
      <c r="K19" s="675"/>
      <c r="L19" s="675"/>
      <c r="M19" s="675"/>
      <c r="N19" s="675"/>
      <c r="O19" s="675"/>
      <c r="P19" s="215"/>
      <c r="Q19" s="215"/>
      <c r="R19" s="215"/>
      <c r="S19" s="215"/>
    </row>
    <row r="20" spans="3:24" s="216" customFormat="1" ht="33.75" x14ac:dyDescent="0.5">
      <c r="C20" s="215"/>
      <c r="D20" s="215"/>
      <c r="E20" s="215"/>
      <c r="F20" s="676" t="s">
        <v>423</v>
      </c>
      <c r="G20" s="676"/>
      <c r="H20" s="676"/>
      <c r="I20" s="676"/>
      <c r="J20" s="676"/>
      <c r="K20" s="676"/>
      <c r="L20" s="676"/>
      <c r="M20" s="676"/>
      <c r="N20" s="676"/>
      <c r="O20" s="676"/>
      <c r="P20" s="217"/>
      <c r="Q20" s="217"/>
      <c r="R20" s="215"/>
      <c r="S20" s="215"/>
    </row>
    <row r="21" spans="3:24" s="216" customFormat="1" ht="45.75" customHeight="1" x14ac:dyDescent="0.65">
      <c r="F21" s="218"/>
      <c r="G21" s="218"/>
      <c r="H21" s="219"/>
      <c r="I21" s="219"/>
      <c r="J21" s="220"/>
      <c r="K21" s="220"/>
      <c r="L21" s="220"/>
      <c r="M21" s="220"/>
      <c r="N21" s="220"/>
      <c r="O21" s="220"/>
      <c r="P21" s="221"/>
      <c r="Q21" s="221"/>
    </row>
    <row r="22" spans="3:24" ht="45.75" customHeight="1" x14ac:dyDescent="0.35">
      <c r="F22"/>
      <c r="G22"/>
      <c r="H22"/>
      <c r="I22"/>
      <c r="J22"/>
      <c r="K22"/>
      <c r="L22"/>
      <c r="M22"/>
      <c r="N22"/>
      <c r="O22"/>
      <c r="P22"/>
      <c r="T22" s="216"/>
      <c r="U22" s="216"/>
      <c r="V22" s="216"/>
      <c r="W22" s="216"/>
    </row>
    <row r="23" spans="3:24" ht="45.75" customHeight="1" x14ac:dyDescent="0.35">
      <c r="F23"/>
      <c r="G23"/>
      <c r="H23"/>
      <c r="I23"/>
      <c r="J23"/>
      <c r="K23"/>
      <c r="L23"/>
      <c r="M23"/>
      <c r="N23"/>
      <c r="O23"/>
      <c r="P23"/>
      <c r="T23" s="216"/>
      <c r="U23" s="216"/>
      <c r="V23" s="216"/>
      <c r="W23" s="216"/>
    </row>
    <row r="24" spans="3:24" ht="72.75" customHeight="1" x14ac:dyDescent="0.35">
      <c r="F24"/>
      <c r="G24"/>
      <c r="H24"/>
      <c r="I24"/>
      <c r="J24"/>
      <c r="K24"/>
      <c r="L24"/>
      <c r="M24"/>
      <c r="N24"/>
      <c r="O24"/>
      <c r="P24"/>
    </row>
    <row r="25" spans="3:24" x14ac:dyDescent="0.35">
      <c r="F25"/>
      <c r="G25"/>
      <c r="H25"/>
      <c r="I25"/>
      <c r="J25"/>
      <c r="K25"/>
      <c r="L25"/>
      <c r="M25"/>
      <c r="N25"/>
      <c r="O25"/>
      <c r="P25"/>
    </row>
    <row r="26" spans="3:24" x14ac:dyDescent="0.35">
      <c r="F26"/>
      <c r="G26"/>
      <c r="H26"/>
      <c r="I26"/>
      <c r="J26"/>
      <c r="K26"/>
      <c r="L26"/>
      <c r="M26"/>
      <c r="N26"/>
      <c r="O26"/>
      <c r="P26"/>
    </row>
    <row r="27" spans="3:24" x14ac:dyDescent="0.35">
      <c r="F27"/>
      <c r="G27"/>
      <c r="H27"/>
      <c r="I27"/>
      <c r="J27"/>
      <c r="K27"/>
      <c r="L27"/>
      <c r="M27"/>
      <c r="N27"/>
      <c r="O27"/>
      <c r="P27"/>
    </row>
    <row r="28" spans="3:24" x14ac:dyDescent="0.35">
      <c r="F28"/>
      <c r="G28"/>
      <c r="H28"/>
      <c r="I28"/>
      <c r="J28"/>
      <c r="K28"/>
      <c r="L28"/>
      <c r="M28"/>
      <c r="N28"/>
      <c r="O28"/>
      <c r="P28"/>
    </row>
    <row r="29" spans="3:24" x14ac:dyDescent="0.35">
      <c r="F29"/>
      <c r="G29"/>
      <c r="H29"/>
      <c r="I29"/>
      <c r="J29"/>
      <c r="K29"/>
      <c r="L29"/>
      <c r="M29"/>
      <c r="N29"/>
      <c r="O29"/>
      <c r="P29"/>
    </row>
    <row r="30" spans="3:24" x14ac:dyDescent="0.35">
      <c r="F30"/>
      <c r="G30"/>
      <c r="H30"/>
      <c r="I30"/>
      <c r="J30"/>
      <c r="K30"/>
      <c r="L30"/>
      <c r="M30"/>
      <c r="N30"/>
      <c r="O30"/>
      <c r="P30"/>
    </row>
  </sheetData>
  <mergeCells count="8">
    <mergeCell ref="F19:O19"/>
    <mergeCell ref="F20:O20"/>
    <mergeCell ref="T3:W3"/>
    <mergeCell ref="C1:F1"/>
    <mergeCell ref="C3:H3"/>
    <mergeCell ref="I3:M3"/>
    <mergeCell ref="N3:S3"/>
    <mergeCell ref="F18:O18"/>
  </mergeCells>
  <phoneticPr fontId="17" type="noConversion"/>
  <conditionalFormatting sqref="M5:M17">
    <cfRule type="cellIs" dxfId="148" priority="13" operator="equal">
      <formula>"EXTREMO"</formula>
    </cfRule>
    <cfRule type="cellIs" dxfId="147" priority="14" operator="equal">
      <formula>"ALTO"</formula>
    </cfRule>
    <cfRule type="cellIs" dxfId="146" priority="15" operator="equal">
      <formula>"MODERADO"</formula>
    </cfRule>
    <cfRule type="cellIs" dxfId="145" priority="16" operator="equal">
      <formula>"BAJO"</formula>
    </cfRule>
  </conditionalFormatting>
  <conditionalFormatting sqref="N15">
    <cfRule type="cellIs" dxfId="144" priority="9" operator="equal">
      <formula>"EXTREMO"</formula>
    </cfRule>
    <cfRule type="cellIs" dxfId="143" priority="10" operator="equal">
      <formula>"ALTO"</formula>
    </cfRule>
    <cfRule type="cellIs" dxfId="142" priority="11" operator="equal">
      <formula>"MODERADO"</formula>
    </cfRule>
    <cfRule type="cellIs" dxfId="141" priority="12" operator="equal">
      <formula>"BAJO"</formula>
    </cfRule>
  </conditionalFormatting>
  <conditionalFormatting sqref="V5:V17">
    <cfRule type="cellIs" dxfId="140" priority="1" operator="equal">
      <formula>"EXTREMO"</formula>
    </cfRule>
    <cfRule type="cellIs" dxfId="139" priority="2" operator="equal">
      <formula>"ALTO"</formula>
    </cfRule>
    <cfRule type="cellIs" dxfId="138" priority="3" operator="equal">
      <formula>"MODERADO"</formula>
    </cfRule>
    <cfRule type="cellIs" dxfId="137" priority="4" operator="equal">
      <formula>"BAJO"</formula>
    </cfRule>
  </conditionalFormatting>
  <printOptions horizontalCentered="1"/>
  <pageMargins left="3.937007874015748E-2" right="3.937007874015748E-2" top="1.2598425196850394" bottom="1.2204724409448819" header="0.19685039370078741" footer="0.11811023622047245"/>
  <pageSetup scale="24" fitToHeight="0" orientation="landscape" r:id="rId1"/>
  <headerFooter>
    <oddHeader>&amp;C&amp;G</oddHeader>
    <oddFooter>&amp;C&amp;G</oddFooter>
  </headerFooter>
  <drawing r:id="rId2"/>
  <legacyDrawing r:id="rId3"/>
  <legacyDrawingHF r:id="rId4"/>
  <tableParts count="1">
    <tablePart r:id="rId5"/>
  </tablePart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AAA63-646B-4AC5-9A57-DABE089D697A}">
  <sheetPr>
    <tabColor theme="8"/>
    <pageSetUpPr fitToPage="1"/>
  </sheetPr>
  <dimension ref="B2:AH35"/>
  <sheetViews>
    <sheetView showGridLines="0" view="pageBreakPreview" zoomScale="44" zoomScaleNormal="48" zoomScaleSheetLayoutView="44" zoomScalePageLayoutView="28" workbookViewId="0">
      <selection activeCell="Y8" sqref="Y8"/>
    </sheetView>
  </sheetViews>
  <sheetFormatPr baseColWidth="10" defaultColWidth="11.42578125" defaultRowHeight="27" x14ac:dyDescent="0.35"/>
  <cols>
    <col min="1" max="1" width="2.28515625" style="147" customWidth="1"/>
    <col min="2" max="2" width="8.5703125" style="147" customWidth="1"/>
    <col min="3" max="3" width="28.5703125" style="147" customWidth="1"/>
    <col min="4" max="4" width="39.5703125" style="147" customWidth="1"/>
    <col min="5" max="5" width="25.5703125" style="147" customWidth="1"/>
    <col min="6" max="6" width="39.28515625" style="147" customWidth="1"/>
    <col min="7" max="7" width="40.85546875" style="147" customWidth="1"/>
    <col min="8" max="8" width="21" style="147" customWidth="1"/>
    <col min="9" max="9" width="17.7109375" style="147" hidden="1" customWidth="1"/>
    <col min="10" max="10" width="19.28515625" style="147" customWidth="1"/>
    <col min="11" max="11" width="14.140625" style="147" hidden="1" customWidth="1"/>
    <col min="12" max="12" width="17" style="147" customWidth="1"/>
    <col min="13" max="13" width="18.140625" style="147" customWidth="1"/>
    <col min="14" max="14" width="34.140625" style="147" customWidth="1"/>
    <col min="15" max="15" width="35.42578125" style="147" customWidth="1"/>
    <col min="16" max="16" width="27.42578125" style="147" customWidth="1"/>
    <col min="17" max="17" width="26.28515625" style="147" customWidth="1"/>
    <col min="18" max="18" width="32.140625" style="147" customWidth="1"/>
    <col min="19" max="19" width="17.85546875" style="147" customWidth="1"/>
    <col min="20" max="20" width="17" style="147" hidden="1" customWidth="1"/>
    <col min="21" max="21" width="17" style="147" customWidth="1"/>
    <col min="22" max="22" width="17" style="147" hidden="1" customWidth="1"/>
    <col min="23" max="23" width="24.85546875" style="147" customWidth="1"/>
    <col min="24" max="24" width="30.28515625" style="147" customWidth="1"/>
    <col min="25" max="25" width="17" style="147" customWidth="1"/>
    <col min="26" max="26" width="19.140625" style="147" customWidth="1"/>
    <col min="27" max="27" width="31.28515625" style="147" customWidth="1"/>
    <col min="28" max="32" width="30.140625" style="147" customWidth="1"/>
    <col min="33" max="33" width="17.5703125" style="147" customWidth="1"/>
    <col min="34" max="34" width="20.5703125" style="147" customWidth="1"/>
    <col min="35" max="35" width="0.85546875" style="147" customWidth="1"/>
    <col min="36" max="39" width="11.42578125" style="147"/>
    <col min="40" max="42" width="11.42578125" style="147" customWidth="1"/>
    <col min="43" max="43" width="11.85546875" style="147" customWidth="1"/>
    <col min="44" max="46" width="11.42578125" style="147" customWidth="1"/>
    <col min="47" max="51" width="17.42578125" style="147" customWidth="1"/>
    <col min="52" max="16384" width="11.42578125" style="147"/>
  </cols>
  <sheetData>
    <row r="2" spans="2:34" ht="6" customHeight="1" x14ac:dyDescent="0.35"/>
    <row r="3" spans="2:34" ht="16.5" customHeight="1" thickBot="1" x14ac:dyDescent="0.4"/>
    <row r="4" spans="2:34" ht="55.5" customHeight="1" x14ac:dyDescent="0.35">
      <c r="B4" s="679" t="s">
        <v>250</v>
      </c>
      <c r="C4" s="680"/>
      <c r="D4" s="680"/>
      <c r="E4" s="680"/>
      <c r="F4" s="680"/>
      <c r="G4" s="681"/>
      <c r="H4" s="682" t="s">
        <v>251</v>
      </c>
      <c r="I4" s="680"/>
      <c r="J4" s="680"/>
      <c r="K4" s="680"/>
      <c r="L4" s="681"/>
      <c r="M4" s="679" t="s">
        <v>252</v>
      </c>
      <c r="N4" s="680"/>
      <c r="O4" s="680"/>
      <c r="P4" s="680"/>
      <c r="Q4" s="680"/>
      <c r="R4" s="683"/>
      <c r="S4" s="688" t="s">
        <v>601</v>
      </c>
      <c r="T4" s="688"/>
      <c r="U4" s="688"/>
      <c r="V4" s="688"/>
      <c r="W4" s="688"/>
      <c r="X4" s="688"/>
    </row>
    <row r="5" spans="2:34" s="150" customFormat="1" ht="60.75" customHeight="1" x14ac:dyDescent="0.35">
      <c r="B5" s="151" t="s">
        <v>253</v>
      </c>
      <c r="C5" s="152" t="s">
        <v>254</v>
      </c>
      <c r="D5" s="152" t="s">
        <v>255</v>
      </c>
      <c r="E5" s="152" t="s">
        <v>256</v>
      </c>
      <c r="F5" s="152" t="s">
        <v>257</v>
      </c>
      <c r="G5" s="153" t="s">
        <v>258</v>
      </c>
      <c r="H5" s="151" t="s">
        <v>259</v>
      </c>
      <c r="I5" s="152" t="s">
        <v>260</v>
      </c>
      <c r="J5" s="152" t="s">
        <v>261</v>
      </c>
      <c r="K5" s="152" t="s">
        <v>262</v>
      </c>
      <c r="L5" s="154" t="s">
        <v>263</v>
      </c>
      <c r="M5" s="155" t="s">
        <v>264</v>
      </c>
      <c r="N5" s="156" t="s">
        <v>265</v>
      </c>
      <c r="O5" s="156" t="s">
        <v>266</v>
      </c>
      <c r="P5" s="156" t="s">
        <v>267</v>
      </c>
      <c r="Q5" s="156" t="s">
        <v>268</v>
      </c>
      <c r="R5" s="326" t="s">
        <v>269</v>
      </c>
      <c r="S5" s="329" t="s">
        <v>259</v>
      </c>
      <c r="T5" s="329" t="s">
        <v>260</v>
      </c>
      <c r="U5" s="329" t="s">
        <v>261</v>
      </c>
      <c r="V5" s="329" t="s">
        <v>262</v>
      </c>
      <c r="W5" s="330" t="s">
        <v>263</v>
      </c>
      <c r="X5" s="330" t="s">
        <v>602</v>
      </c>
      <c r="AC5" s="685" t="s">
        <v>261</v>
      </c>
      <c r="AD5" s="685"/>
      <c r="AE5" s="685"/>
      <c r="AF5" s="685"/>
      <c r="AG5" s="685"/>
    </row>
    <row r="6" spans="2:34" s="166" customFormat="1" ht="168" customHeight="1" x14ac:dyDescent="0.25">
      <c r="B6" s="181" t="s">
        <v>424</v>
      </c>
      <c r="C6" s="167" t="s">
        <v>425</v>
      </c>
      <c r="D6" s="167" t="s">
        <v>426</v>
      </c>
      <c r="E6" s="168" t="s">
        <v>427</v>
      </c>
      <c r="F6" s="168" t="s">
        <v>428</v>
      </c>
      <c r="G6" s="222" t="s">
        <v>429</v>
      </c>
      <c r="H6" s="170" t="s">
        <v>276</v>
      </c>
      <c r="I6" s="167">
        <f ca="1">MATCH(Tabla2217424752677210211224826[[#This Row],[PROBABILIDAD %]],$T$7:$T$11,0)</f>
        <v>4</v>
      </c>
      <c r="J6" s="171" t="s">
        <v>296</v>
      </c>
      <c r="K6" s="167">
        <f>MATCH(Tabla2217424752677210211224826[[#This Row],[IMPACTO]],$AD$6:$AH$6,)</f>
        <v>4</v>
      </c>
      <c r="L6" s="223" t="str">
        <f ca="1">IF(OR(Tabla2217424752677210211224826[[#This Row],[PROBABILIDAD %]]=0,Tabla2217424752677210211224826[[#This Row],[IMPACTO]]=0),"",INDEX(Eduardo,I6,K6))</f>
        <v>ALTO</v>
      </c>
      <c r="M6" s="181" t="s">
        <v>278</v>
      </c>
      <c r="N6" s="168" t="s">
        <v>430</v>
      </c>
      <c r="O6" s="168" t="s">
        <v>431</v>
      </c>
      <c r="P6" s="168" t="s">
        <v>432</v>
      </c>
      <c r="Q6" s="167" t="s">
        <v>227</v>
      </c>
      <c r="R6" s="176" t="s">
        <v>433</v>
      </c>
      <c r="S6" s="327" t="s">
        <v>276</v>
      </c>
      <c r="T6" s="172">
        <f ca="1">MATCH(Tabla2217424752677210211224826[[#This Row],[PROBABILIDAD %]],$T$7:$T$11,0)</f>
        <v>4</v>
      </c>
      <c r="U6" s="295" t="s">
        <v>296</v>
      </c>
      <c r="V6" s="172">
        <f>MATCH(Tabla2217424752677210211224826[[#This Row],[IMPACTO]],$AD$6:$AH$6,)</f>
        <v>4</v>
      </c>
      <c r="W6" s="328" t="str">
        <f ca="1">IF(OR(Tabla2217424752677210211224826[[#This Row],[PROBABILIDAD %]]=0,Tabla2217424752677210211224826[[#This Row],[IMPACTO]]=0),"",INDEX(Eduardo,T6,V6))</f>
        <v>ALTO</v>
      </c>
      <c r="X6" s="331"/>
      <c r="Z6" s="179"/>
      <c r="AA6" s="180"/>
      <c r="AB6" s="180"/>
      <c r="AC6" s="177"/>
      <c r="AD6" s="178" t="s">
        <v>294</v>
      </c>
      <c r="AE6" s="178" t="s">
        <v>277</v>
      </c>
      <c r="AF6" s="178" t="s">
        <v>295</v>
      </c>
      <c r="AG6" s="178" t="s">
        <v>296</v>
      </c>
      <c r="AH6" s="178" t="s">
        <v>297</v>
      </c>
    </row>
    <row r="7" spans="2:34" s="166" customFormat="1" ht="315.75" customHeight="1" x14ac:dyDescent="0.25">
      <c r="B7" s="181" t="s">
        <v>434</v>
      </c>
      <c r="C7" s="167" t="s">
        <v>349</v>
      </c>
      <c r="D7" s="168" t="s">
        <v>435</v>
      </c>
      <c r="E7" s="167" t="s">
        <v>436</v>
      </c>
      <c r="F7" s="168" t="s">
        <v>437</v>
      </c>
      <c r="G7" s="224" t="s">
        <v>438</v>
      </c>
      <c r="H7" s="170" t="s">
        <v>439</v>
      </c>
      <c r="I7" s="167">
        <f ca="1">MATCH(Tabla2217424752677210211224826[[#This Row],[PROBABILIDAD %]],$T$7:$T$11,0)</f>
        <v>5</v>
      </c>
      <c r="J7" s="171" t="s">
        <v>296</v>
      </c>
      <c r="K7" s="167">
        <f>MATCH(Tabla2217424752677210211224826[[#This Row],[IMPACTO]],$AD$6:$AH$6,)</f>
        <v>4</v>
      </c>
      <c r="L7" s="225" t="str">
        <f ca="1">IF(OR(Tabla2217424752677210211224826[[#This Row],[PROBABILIDAD %]]=0,Tabla2217424752677210211224826[[#This Row],[IMPACTO]]=0),"",INDEX(Eduardo,I7,K7))</f>
        <v>ALTO</v>
      </c>
      <c r="M7" s="181" t="s">
        <v>304</v>
      </c>
      <c r="N7" s="168" t="s">
        <v>440</v>
      </c>
      <c r="O7" s="168" t="s">
        <v>441</v>
      </c>
      <c r="P7" s="167" t="s">
        <v>442</v>
      </c>
      <c r="Q7" s="226" t="s">
        <v>443</v>
      </c>
      <c r="R7" s="176" t="s">
        <v>444</v>
      </c>
      <c r="S7" s="321" t="s">
        <v>439</v>
      </c>
      <c r="T7" s="167">
        <f ca="1">MATCH(Tabla2217424752677210211224826[[#This Row],[PROBABILIDAD %]],$T$7:$T$11,0)</f>
        <v>5</v>
      </c>
      <c r="U7" s="294" t="s">
        <v>296</v>
      </c>
      <c r="V7" s="167">
        <f>MATCH(Tabla2217424752677210211224826[[#This Row],[IMPACTO]],$AD$6:$AH$6,)</f>
        <v>4</v>
      </c>
      <c r="W7" s="225" t="str">
        <f ca="1">IF(OR(Tabla2217424752677210211224826[[#This Row],[PROBABILIDAD %]]=0,Tabla2217424752677210211224826[[#This Row],[IMPACTO]]=0),"",INDEX(Eduardo,T7,V7))</f>
        <v>ALTO</v>
      </c>
      <c r="X7" s="331"/>
      <c r="Z7" s="179"/>
      <c r="AA7" s="179"/>
      <c r="AB7" s="179"/>
      <c r="AC7" s="183" t="s">
        <v>310</v>
      </c>
      <c r="AD7" s="184" t="s">
        <v>311</v>
      </c>
      <c r="AE7" s="184" t="s">
        <v>311</v>
      </c>
      <c r="AF7" s="184" t="s">
        <v>311</v>
      </c>
      <c r="AG7" s="184" t="s">
        <v>311</v>
      </c>
      <c r="AH7" s="185" t="s">
        <v>312</v>
      </c>
    </row>
    <row r="8" spans="2:34" s="166" customFormat="1" ht="322.5" customHeight="1" x14ac:dyDescent="0.25">
      <c r="B8" s="181" t="s">
        <v>445</v>
      </c>
      <c r="C8" s="167" t="s">
        <v>446</v>
      </c>
      <c r="D8" s="167" t="s">
        <v>447</v>
      </c>
      <c r="E8" s="167" t="s">
        <v>448</v>
      </c>
      <c r="F8" s="168" t="s">
        <v>449</v>
      </c>
      <c r="G8" s="224" t="s">
        <v>450</v>
      </c>
      <c r="H8" s="170" t="s">
        <v>276</v>
      </c>
      <c r="I8" s="167">
        <f ca="1">MATCH(Tabla2217424752677210211224826[[#This Row],[PROBABILIDAD %]],$T$7:$T$11,0)</f>
        <v>4</v>
      </c>
      <c r="J8" s="171" t="s">
        <v>277</v>
      </c>
      <c r="K8" s="167">
        <f>MATCH(Tabla2217424752677210211224826[[#This Row],[IMPACTO]],$AD$6:$AH$6,)</f>
        <v>2</v>
      </c>
      <c r="L8" s="225" t="str">
        <f ca="1">IF(OR(Tabla2217424752677210211224826[[#This Row],[PROBABILIDAD %]]=0,Tabla2217424752677210211224826[[#This Row],[IMPACTO]]=0),"",INDEX(Eduardo,I8,K8))</f>
        <v>MODERADO</v>
      </c>
      <c r="M8" s="181" t="s">
        <v>278</v>
      </c>
      <c r="N8" s="168" t="s">
        <v>451</v>
      </c>
      <c r="O8" s="168" t="s">
        <v>452</v>
      </c>
      <c r="P8" s="167" t="s">
        <v>453</v>
      </c>
      <c r="Q8" s="226" t="s">
        <v>335</v>
      </c>
      <c r="R8" s="176" t="s">
        <v>322</v>
      </c>
      <c r="S8" s="321" t="s">
        <v>276</v>
      </c>
      <c r="T8" s="167">
        <f ca="1">MATCH(Tabla2217424752677210211224826[[#This Row],[PROBABILIDAD %]],$T$7:$T$11,0)</f>
        <v>4</v>
      </c>
      <c r="U8" s="294" t="s">
        <v>277</v>
      </c>
      <c r="V8" s="167">
        <f>MATCH(Tabla2217424752677210211224826[[#This Row],[IMPACTO]],$AD$6:$AH$6,)</f>
        <v>2</v>
      </c>
      <c r="W8" s="225" t="str">
        <f ca="1">IF(OR(Tabla2217424752677210211224826[[#This Row],[PROBABILIDAD %]]=0,Tabla2217424752677210211224826[[#This Row],[IMPACTO]]=0),"",INDEX(Eduardo,T8,V8))</f>
        <v>MODERADO</v>
      </c>
      <c r="X8" s="331"/>
      <c r="Z8" s="179"/>
      <c r="AA8" s="179"/>
      <c r="AB8" s="179"/>
      <c r="AC8" s="183" t="s">
        <v>324</v>
      </c>
      <c r="AD8" s="227" t="s">
        <v>325</v>
      </c>
      <c r="AE8" s="227" t="s">
        <v>325</v>
      </c>
      <c r="AF8" s="184" t="s">
        <v>311</v>
      </c>
      <c r="AG8" s="184" t="s">
        <v>311</v>
      </c>
      <c r="AH8" s="185" t="s">
        <v>312</v>
      </c>
    </row>
    <row r="9" spans="2:34" s="166" customFormat="1" ht="274.5" customHeight="1" thickBot="1" x14ac:dyDescent="0.3">
      <c r="B9" s="228" t="s">
        <v>454</v>
      </c>
      <c r="C9" s="229" t="s">
        <v>455</v>
      </c>
      <c r="D9" s="230" t="s">
        <v>456</v>
      </c>
      <c r="E9" s="230" t="s">
        <v>457</v>
      </c>
      <c r="F9" s="230" t="s">
        <v>458</v>
      </c>
      <c r="G9" s="231" t="s">
        <v>459</v>
      </c>
      <c r="H9" s="232" t="s">
        <v>276</v>
      </c>
      <c r="I9" s="229">
        <f ca="1">MATCH(Tabla2217424752677210211224826[[#This Row],[PROBABILIDAD %]],$T$7:$T$11,0)</f>
        <v>4</v>
      </c>
      <c r="J9" s="233" t="s">
        <v>277</v>
      </c>
      <c r="K9" s="229">
        <f>MATCH(Tabla2217424752677210211224826[[#This Row],[IMPACTO]],$AD$6:$AH$6,)</f>
        <v>2</v>
      </c>
      <c r="L9" s="234" t="str">
        <f ca="1">IF(OR(Tabla2217424752677210211224826[[#This Row],[PROBABILIDAD %]]=0,Tabla2217424752677210211224826[[#This Row],[IMPACTO]]=0),"",INDEX(Eduardo,I9,K9))</f>
        <v>MODERADO</v>
      </c>
      <c r="M9" s="228" t="s">
        <v>278</v>
      </c>
      <c r="N9" s="230" t="s">
        <v>460</v>
      </c>
      <c r="O9" s="230" t="s">
        <v>461</v>
      </c>
      <c r="P9" s="229" t="s">
        <v>462</v>
      </c>
      <c r="Q9" s="235" t="s">
        <v>227</v>
      </c>
      <c r="R9" s="236" t="s">
        <v>463</v>
      </c>
      <c r="S9" s="322" t="s">
        <v>276</v>
      </c>
      <c r="T9" s="323">
        <f ca="1">MATCH(Tabla2217424752677210211224826[[#This Row],[PROBABILIDAD %]],$T$7:$T$11,0)</f>
        <v>4</v>
      </c>
      <c r="U9" s="324" t="s">
        <v>277</v>
      </c>
      <c r="V9" s="323">
        <f>MATCH(Tabla2217424752677210211224826[[#This Row],[IMPACTO]],$AD$6:$AH$6,)</f>
        <v>2</v>
      </c>
      <c r="W9" s="325" t="str">
        <f ca="1">IF(OR(Tabla2217424752677210211224826[[#This Row],[PROBABILIDAD %]]=0,Tabla2217424752677210211224826[[#This Row],[IMPACTO]]=0),"",INDEX(Eduardo,T9,V9))</f>
        <v>MODERADO</v>
      </c>
      <c r="X9" s="331"/>
      <c r="Z9" s="179"/>
      <c r="AA9" s="179"/>
      <c r="AB9" s="179"/>
      <c r="AC9" s="183" t="s">
        <v>464</v>
      </c>
      <c r="AD9" s="227" t="s">
        <v>325</v>
      </c>
      <c r="AE9" s="227" t="s">
        <v>325</v>
      </c>
      <c r="AF9" s="227" t="s">
        <v>325</v>
      </c>
      <c r="AG9" s="184" t="s">
        <v>311</v>
      </c>
      <c r="AH9" s="185" t="s">
        <v>312</v>
      </c>
    </row>
    <row r="10" spans="2:34" s="166" customFormat="1" ht="78" hidden="1" customHeight="1" x14ac:dyDescent="0.25">
      <c r="B10" s="237"/>
      <c r="C10" s="238"/>
      <c r="D10" s="238"/>
      <c r="E10" s="239"/>
      <c r="F10" s="240"/>
      <c r="G10" s="241"/>
      <c r="H10" s="242"/>
      <c r="I10" s="243" t="e">
        <f ca="1">MATCH(Tabla2217424752677210211224826[[#This Row],[PROBABILIDAD %]],$T$7:$T$11,0)</f>
        <v>#N/A</v>
      </c>
      <c r="J10" s="244"/>
      <c r="K10" s="243" t="e">
        <f>MATCH(Tabla2217424752677210211224826[[#This Row],[IMPACTO]],$AD$6:$AH$6,)</f>
        <v>#N/A</v>
      </c>
      <c r="L10" s="245" t="str">
        <f>IF(OR(Tabla2217424752677210211224826[[#This Row],[PROBABILIDAD %]]=0,Tabla2217424752677210211224826[[#This Row],[IMPACTO]]=0),"",INDEX(Eduardo,I10,K10))</f>
        <v/>
      </c>
      <c r="M10" s="243"/>
      <c r="N10" s="240"/>
      <c r="O10" s="240"/>
      <c r="P10" s="238"/>
      <c r="Q10" s="246"/>
      <c r="R10" s="247"/>
      <c r="T10" s="183" t="s">
        <v>276</v>
      </c>
      <c r="U10" s="248" t="s">
        <v>347</v>
      </c>
      <c r="V10" s="227" t="s">
        <v>325</v>
      </c>
      <c r="W10" s="227" t="s">
        <v>325</v>
      </c>
      <c r="X10" s="184" t="s">
        <v>311</v>
      </c>
      <c r="Y10" s="185" t="s">
        <v>312</v>
      </c>
      <c r="Z10" s="179"/>
      <c r="AA10" s="179"/>
      <c r="AB10" s="179"/>
      <c r="AC10" s="179"/>
      <c r="AD10" s="179"/>
      <c r="AE10" s="179"/>
      <c r="AF10" s="179"/>
    </row>
    <row r="11" spans="2:34" s="166" customFormat="1" ht="78" hidden="1" customHeight="1" x14ac:dyDescent="0.25">
      <c r="B11" s="249"/>
      <c r="C11" s="250"/>
      <c r="D11" s="250"/>
      <c r="E11" s="250"/>
      <c r="F11" s="251"/>
      <c r="G11" s="252"/>
      <c r="H11" s="253"/>
      <c r="I11" s="178" t="e">
        <f ca="1">MATCH(Tabla2217424752677210211224826[[#This Row],[PROBABILIDAD %]],$T$7:$T$11,0)</f>
        <v>#N/A</v>
      </c>
      <c r="J11" s="254"/>
      <c r="K11" s="178" t="e">
        <f>MATCH(Tabla2217424752677210211224826[[#This Row],[IMPACTO]],$AD$6:$AH$6,)</f>
        <v>#N/A</v>
      </c>
      <c r="L11" s="255" t="str">
        <f>IF(OR(Tabla2217424752677210211224826[[#This Row],[PROBABILIDAD %]]=0,Tabla2217424752677210211224826[[#This Row],[IMPACTO]]=0),"",INDEX(Eduardo,I11,K11))</f>
        <v/>
      </c>
      <c r="M11" s="243"/>
      <c r="N11" s="251"/>
      <c r="O11" s="250"/>
      <c r="P11" s="250"/>
      <c r="Q11" s="250"/>
      <c r="R11" s="256"/>
      <c r="T11" s="183" t="s">
        <v>439</v>
      </c>
      <c r="U11" s="248" t="s">
        <v>347</v>
      </c>
      <c r="V11" s="248" t="s">
        <v>347</v>
      </c>
      <c r="W11" s="227" t="s">
        <v>325</v>
      </c>
      <c r="X11" s="184" t="s">
        <v>311</v>
      </c>
      <c r="Y11" s="185" t="s">
        <v>312</v>
      </c>
      <c r="Z11" s="179"/>
      <c r="AA11" s="179"/>
      <c r="AB11" s="179"/>
      <c r="AC11" s="179"/>
      <c r="AD11" s="179"/>
      <c r="AE11" s="179"/>
      <c r="AF11" s="179"/>
    </row>
    <row r="12" spans="2:34" s="166" customFormat="1" ht="78" hidden="1" customHeight="1" x14ac:dyDescent="0.25">
      <c r="B12" s="249"/>
      <c r="C12" s="250"/>
      <c r="D12" s="250"/>
      <c r="E12" s="251"/>
      <c r="F12" s="251"/>
      <c r="G12" s="252"/>
      <c r="H12" s="253"/>
      <c r="I12" s="178" t="e">
        <f ca="1">MATCH(Tabla2217424752677210211224826[[#This Row],[PROBABILIDAD %]],$T$7:$T$11,0)</f>
        <v>#N/A</v>
      </c>
      <c r="J12" s="254"/>
      <c r="K12" s="178" t="e">
        <f>MATCH(Tabla2217424752677210211224826[[#This Row],[IMPACTO]],$AD$6:$AH$6,)</f>
        <v>#N/A</v>
      </c>
      <c r="L12" s="255" t="str">
        <f>IF(OR(Tabla2217424752677210211224826[[#This Row],[PROBABILIDAD %]]=0,Tabla2217424752677210211224826[[#This Row],[IMPACTO]]=0),"",INDEX(Eduardo,I12,K12))</f>
        <v/>
      </c>
      <c r="M12" s="257"/>
      <c r="N12" s="251"/>
      <c r="O12" s="258"/>
      <c r="P12" s="259"/>
      <c r="Q12" s="260"/>
      <c r="R12" s="261"/>
      <c r="U12" s="179"/>
      <c r="V12" s="179"/>
      <c r="W12" s="179"/>
      <c r="X12" s="179"/>
      <c r="Y12" s="179"/>
      <c r="Z12" s="179"/>
      <c r="AA12" s="179"/>
      <c r="AB12" s="179"/>
      <c r="AC12" s="179"/>
      <c r="AD12" s="179"/>
      <c r="AE12" s="179"/>
      <c r="AF12" s="179"/>
    </row>
    <row r="13" spans="2:34" s="166" customFormat="1" ht="78" hidden="1" customHeight="1" x14ac:dyDescent="0.25">
      <c r="B13" s="237"/>
      <c r="C13" s="250"/>
      <c r="D13" s="250"/>
      <c r="E13" s="250"/>
      <c r="F13" s="251"/>
      <c r="G13" s="252"/>
      <c r="H13" s="253"/>
      <c r="I13" s="178" t="e">
        <f ca="1">MATCH(Tabla2217424752677210211224826[[#This Row],[PROBABILIDAD %]],$T$7:$T$11,0)</f>
        <v>#N/A</v>
      </c>
      <c r="J13" s="254"/>
      <c r="K13" s="178" t="e">
        <f>MATCH(Tabla2217424752677210211224826[[#This Row],[IMPACTO]],$AD$6:$AH$6,)</f>
        <v>#N/A</v>
      </c>
      <c r="L13" s="255" t="str">
        <f>IF(OR(Tabla2217424752677210211224826[[#This Row],[PROBABILIDAD %]]=0,Tabla2217424752677210211224826[[#This Row],[IMPACTO]]=0),"",INDEX(Eduardo,I13,K13))</f>
        <v/>
      </c>
      <c r="M13" s="243"/>
      <c r="N13" s="251"/>
      <c r="O13" s="251"/>
      <c r="P13" s="250"/>
      <c r="Q13" s="262"/>
      <c r="R13" s="256"/>
      <c r="U13" s="179"/>
      <c r="V13" s="179"/>
      <c r="W13" s="179"/>
      <c r="X13" s="179"/>
      <c r="Y13" s="179"/>
      <c r="Z13" s="179"/>
      <c r="AA13" s="179"/>
      <c r="AB13" s="179"/>
      <c r="AC13" s="179"/>
      <c r="AD13" s="179"/>
      <c r="AE13" s="179"/>
      <c r="AF13" s="179"/>
    </row>
    <row r="14" spans="2:34" s="166" customFormat="1" ht="78" hidden="1" customHeight="1" x14ac:dyDescent="0.25">
      <c r="B14" s="237"/>
      <c r="C14" s="250"/>
      <c r="D14" s="250"/>
      <c r="E14" s="250"/>
      <c r="F14" s="251"/>
      <c r="G14" s="252"/>
      <c r="H14" s="253"/>
      <c r="I14" s="178" t="e">
        <f ca="1">MATCH(Tabla2217424752677210211224826[[#This Row],[PROBABILIDAD %]],$T$7:$T$11,0)</f>
        <v>#N/A</v>
      </c>
      <c r="J14" s="254"/>
      <c r="K14" s="178" t="e">
        <f>MATCH(Tabla2217424752677210211224826[[#This Row],[IMPACTO]],$AD$6:$AH$6,)</f>
        <v>#N/A</v>
      </c>
      <c r="L14" s="255" t="str">
        <f>IF(OR(Tabla2217424752677210211224826[[#This Row],[PROBABILIDAD %]]=0,Tabla2217424752677210211224826[[#This Row],[IMPACTO]]=0),"",INDEX(Eduardo,I14,K14))</f>
        <v/>
      </c>
      <c r="M14" s="243"/>
      <c r="N14" s="263"/>
      <c r="O14" s="263"/>
      <c r="P14" s="264"/>
      <c r="Q14" s="264"/>
      <c r="R14" s="256"/>
      <c r="U14" s="179"/>
      <c r="V14" s="179"/>
      <c r="W14" s="179"/>
      <c r="X14" s="179"/>
      <c r="Y14" s="179"/>
      <c r="Z14" s="179"/>
      <c r="AA14" s="179"/>
      <c r="AB14" s="179"/>
      <c r="AC14" s="179"/>
      <c r="AD14" s="179"/>
      <c r="AE14" s="179"/>
      <c r="AF14" s="179"/>
    </row>
    <row r="15" spans="2:34" s="166" customFormat="1" ht="78" hidden="1" customHeight="1" x14ac:dyDescent="0.25">
      <c r="B15" s="249"/>
      <c r="C15" s="250"/>
      <c r="D15" s="250"/>
      <c r="E15" s="250"/>
      <c r="F15" s="251"/>
      <c r="G15" s="252"/>
      <c r="H15" s="253"/>
      <c r="I15" s="178" t="e">
        <f ca="1">MATCH(Tabla2217424752677210211224826[[#This Row],[PROBABILIDAD %]],$T$7:$T$11,0)</f>
        <v>#N/A</v>
      </c>
      <c r="J15" s="254"/>
      <c r="K15" s="178" t="e">
        <f>MATCH(Tabla2217424752677210211224826[[#This Row],[IMPACTO]],$AD$6:$AH$6,)</f>
        <v>#N/A</v>
      </c>
      <c r="L15" s="255" t="str">
        <f>IF(OR(Tabla2217424752677210211224826[[#This Row],[PROBABILIDAD %]]=0,Tabla2217424752677210211224826[[#This Row],[IMPACTO]]=0),"",INDEX(Eduardo,I15,K15))</f>
        <v/>
      </c>
      <c r="M15" s="243"/>
      <c r="N15" s="263"/>
      <c r="O15" s="263"/>
      <c r="P15" s="264"/>
      <c r="Q15" s="265"/>
      <c r="R15" s="266"/>
    </row>
    <row r="16" spans="2:34" s="166" customFormat="1" ht="78" hidden="1" customHeight="1" x14ac:dyDescent="0.25">
      <c r="B16" s="249"/>
      <c r="C16" s="250"/>
      <c r="D16" s="250"/>
      <c r="E16" s="250"/>
      <c r="F16" s="251"/>
      <c r="G16" s="252"/>
      <c r="H16" s="253"/>
      <c r="I16" s="178" t="e">
        <f ca="1">MATCH(Tabla2217424752677210211224826[[#This Row],[PROBABILIDAD %]],$T$7:$T$11,0)</f>
        <v>#N/A</v>
      </c>
      <c r="J16" s="254"/>
      <c r="K16" s="178" t="e">
        <f>MATCH(Tabla2217424752677210211224826[[#This Row],[IMPACTO]],$AD$6:$AH$6,)</f>
        <v>#N/A</v>
      </c>
      <c r="L16" s="255" t="str">
        <f>IF(OR(Tabla2217424752677210211224826[[#This Row],[PROBABILIDAD %]]=0,Tabla2217424752677210211224826[[#This Row],[IMPACTO]]=0),"",INDEX(Eduardo,I16,K16))</f>
        <v/>
      </c>
      <c r="M16" s="243"/>
      <c r="N16" s="263"/>
      <c r="O16" s="263"/>
      <c r="P16" s="264"/>
      <c r="Q16" s="265"/>
      <c r="R16" s="266"/>
    </row>
    <row r="17" spans="2:32" s="179" customFormat="1" ht="78" hidden="1" customHeight="1" x14ac:dyDescent="0.25">
      <c r="B17" s="237"/>
      <c r="C17" s="250"/>
      <c r="D17" s="250"/>
      <c r="E17" s="250"/>
      <c r="F17" s="251"/>
      <c r="G17" s="252"/>
      <c r="H17" s="253"/>
      <c r="I17" s="178" t="e">
        <f ca="1">MATCH(Tabla2217424752677210211224826[[#This Row],[PROBABILIDAD %]],$T$7:$T$11,0)</f>
        <v>#N/A</v>
      </c>
      <c r="J17" s="254"/>
      <c r="K17" s="178" t="e">
        <f>MATCH(Tabla2217424752677210211224826[[#This Row],[IMPACTO]],$AD$6:$AH$6,)</f>
        <v>#N/A</v>
      </c>
      <c r="L17" s="255" t="str">
        <f>IF(OR(Tabla2217424752677210211224826[[#This Row],[PROBABILIDAD %]]=0,Tabla2217424752677210211224826[[#This Row],[IMPACTO]]=0),"",INDEX(Eduardo,I17,K17))</f>
        <v/>
      </c>
      <c r="M17" s="243"/>
      <c r="N17" s="250"/>
      <c r="O17" s="250"/>
      <c r="P17" s="250"/>
      <c r="Q17" s="262"/>
      <c r="R17" s="256"/>
      <c r="U17" s="166"/>
      <c r="V17" s="166"/>
      <c r="W17" s="166"/>
      <c r="X17" s="166"/>
      <c r="Y17" s="166"/>
      <c r="Z17" s="166"/>
      <c r="AA17" s="166"/>
      <c r="AB17" s="166"/>
      <c r="AC17" s="166"/>
      <c r="AD17" s="166"/>
      <c r="AE17" s="166"/>
      <c r="AF17" s="166"/>
    </row>
    <row r="18" spans="2:32" s="179" customFormat="1" ht="78" hidden="1" customHeight="1" x14ac:dyDescent="0.25">
      <c r="B18" s="237"/>
      <c r="C18" s="267"/>
      <c r="D18" s="267"/>
      <c r="E18" s="267"/>
      <c r="F18" s="268"/>
      <c r="G18" s="269"/>
      <c r="H18" s="253"/>
      <c r="I18" s="178" t="e">
        <f ca="1">MATCH(Tabla2217424752677210211224826[[#This Row],[PROBABILIDAD %]],$T$7:$T$11,0)</f>
        <v>#N/A</v>
      </c>
      <c r="J18" s="254"/>
      <c r="K18" s="178" t="e">
        <f>MATCH(Tabla2217424752677210211224826[[#This Row],[IMPACTO]],$AD$6:$AH$6,)</f>
        <v>#N/A</v>
      </c>
      <c r="L18" s="255" t="str">
        <f>IF(OR(Tabla2217424752677210211224826[[#This Row],[PROBABILIDAD %]]=0,Tabla2217424752677210211224826[[#This Row],[IMPACTO]]=0),"",INDEX(Eduardo,I18,K18))</f>
        <v/>
      </c>
      <c r="M18" s="270"/>
      <c r="N18" s="271"/>
      <c r="O18" s="272"/>
      <c r="P18" s="250"/>
      <c r="Q18" s="270"/>
      <c r="R18" s="273"/>
      <c r="U18" s="166"/>
      <c r="V18" s="166"/>
      <c r="W18" s="166"/>
      <c r="X18" s="166"/>
      <c r="Y18" s="166"/>
      <c r="Z18" s="166"/>
      <c r="AA18" s="166"/>
      <c r="AB18" s="166"/>
      <c r="AC18" s="166"/>
      <c r="AD18" s="166"/>
      <c r="AE18" s="166"/>
      <c r="AF18" s="166"/>
    </row>
    <row r="19" spans="2:32" s="216" customFormat="1" ht="20.25" customHeight="1" x14ac:dyDescent="0.35">
      <c r="P19" s="274"/>
    </row>
    <row r="20" spans="2:32" s="216" customFormat="1" ht="9.75" customHeight="1" x14ac:dyDescent="0.35"/>
    <row r="21" spans="2:32" s="216" customFormat="1" ht="36" customHeight="1" x14ac:dyDescent="0.35">
      <c r="B21" s="686" t="s">
        <v>465</v>
      </c>
      <c r="C21" s="686"/>
      <c r="D21" s="686"/>
      <c r="E21" s="686"/>
      <c r="F21" s="686"/>
      <c r="G21" s="686"/>
      <c r="H21" s="686"/>
      <c r="I21" s="686"/>
      <c r="J21" s="686"/>
      <c r="K21" s="686"/>
      <c r="L21" s="686"/>
      <c r="M21" s="686"/>
      <c r="N21" s="686"/>
      <c r="O21" s="686"/>
      <c r="P21" s="686"/>
      <c r="Q21" s="686"/>
      <c r="R21" s="686"/>
    </row>
    <row r="22" spans="2:32" s="216" customFormat="1" ht="67.5" customHeight="1" x14ac:dyDescent="0.35">
      <c r="B22" s="687" t="s">
        <v>466</v>
      </c>
      <c r="C22" s="687"/>
      <c r="D22" s="687"/>
      <c r="E22" s="687"/>
      <c r="F22" s="687"/>
      <c r="G22" s="687"/>
      <c r="H22" s="687"/>
      <c r="I22" s="687"/>
      <c r="J22" s="687"/>
      <c r="K22" s="687"/>
      <c r="L22" s="687"/>
      <c r="M22" s="687"/>
      <c r="N22" s="687"/>
      <c r="O22" s="687"/>
      <c r="P22" s="687"/>
      <c r="Q22" s="687"/>
      <c r="R22" s="687"/>
    </row>
    <row r="25" spans="2:32" x14ac:dyDescent="0.35">
      <c r="N25" s="147" t="s">
        <v>226</v>
      </c>
    </row>
    <row r="31" spans="2:32" ht="37.5" customHeight="1" x14ac:dyDescent="0.35">
      <c r="B31"/>
      <c r="C31"/>
      <c r="D31"/>
      <c r="E31"/>
      <c r="F31"/>
      <c r="G31"/>
      <c r="H31"/>
      <c r="I31"/>
      <c r="J31"/>
      <c r="K31"/>
      <c r="L31"/>
      <c r="M31"/>
      <c r="N31"/>
      <c r="O31"/>
      <c r="P31"/>
      <c r="Q31"/>
      <c r="R31"/>
    </row>
    <row r="32" spans="2:32" ht="37.5" customHeight="1" x14ac:dyDescent="0.35">
      <c r="B32"/>
      <c r="C32"/>
      <c r="D32"/>
      <c r="E32"/>
      <c r="F32"/>
      <c r="G32"/>
      <c r="H32"/>
      <c r="I32"/>
      <c r="J32"/>
      <c r="K32"/>
      <c r="L32"/>
      <c r="M32"/>
      <c r="N32"/>
      <c r="O32"/>
      <c r="P32"/>
      <c r="Q32"/>
      <c r="R32"/>
    </row>
    <row r="33" spans="2:18" ht="37.5" customHeight="1" x14ac:dyDescent="0.35">
      <c r="B33"/>
      <c r="C33"/>
      <c r="D33"/>
      <c r="E33"/>
      <c r="F33"/>
      <c r="G33"/>
      <c r="H33"/>
      <c r="I33"/>
      <c r="J33"/>
      <c r="K33"/>
      <c r="L33"/>
      <c r="M33"/>
      <c r="N33"/>
      <c r="O33"/>
      <c r="P33"/>
      <c r="Q33"/>
      <c r="R33"/>
    </row>
    <row r="34" spans="2:18" ht="37.5" customHeight="1" x14ac:dyDescent="0.35">
      <c r="B34"/>
      <c r="C34"/>
      <c r="D34"/>
      <c r="E34"/>
      <c r="F34"/>
      <c r="G34"/>
      <c r="H34"/>
      <c r="I34"/>
      <c r="J34"/>
      <c r="K34"/>
      <c r="L34"/>
      <c r="M34"/>
      <c r="N34"/>
      <c r="O34"/>
      <c r="P34"/>
      <c r="Q34"/>
      <c r="R34"/>
    </row>
    <row r="35" spans="2:18" x14ac:dyDescent="0.35">
      <c r="B35"/>
      <c r="C35"/>
      <c r="D35"/>
      <c r="E35"/>
      <c r="F35"/>
      <c r="G35"/>
      <c r="H35"/>
      <c r="I35"/>
      <c r="J35"/>
      <c r="K35"/>
      <c r="L35"/>
      <c r="M35"/>
      <c r="N35"/>
      <c r="O35"/>
      <c r="P35"/>
      <c r="Q35"/>
      <c r="R35"/>
    </row>
  </sheetData>
  <mergeCells count="7">
    <mergeCell ref="AC5:AG5"/>
    <mergeCell ref="B21:R21"/>
    <mergeCell ref="B22:R22"/>
    <mergeCell ref="S4:X4"/>
    <mergeCell ref="B4:G4"/>
    <mergeCell ref="H4:L4"/>
    <mergeCell ref="M4:R4"/>
  </mergeCells>
  <conditionalFormatting sqref="L6:L18">
    <cfRule type="cellIs" dxfId="110" priority="9" operator="equal">
      <formula>"EXTREMO"</formula>
    </cfRule>
    <cfRule type="cellIs" dxfId="109" priority="10" operator="equal">
      <formula>"ALTO"</formula>
    </cfRule>
    <cfRule type="cellIs" dxfId="108" priority="11" operator="equal">
      <formula>"MODERADO"</formula>
    </cfRule>
    <cfRule type="cellIs" dxfId="107" priority="12" operator="equal">
      <formula>"BAJO"</formula>
    </cfRule>
  </conditionalFormatting>
  <conditionalFormatting sqref="M12">
    <cfRule type="cellIs" dxfId="106" priority="5" operator="equal">
      <formula>"EXTREMO"</formula>
    </cfRule>
    <cfRule type="cellIs" dxfId="105" priority="6" operator="equal">
      <formula>"ALTO"</formula>
    </cfRule>
    <cfRule type="cellIs" dxfId="104" priority="7" operator="equal">
      <formula>"MODERADO"</formula>
    </cfRule>
    <cfRule type="cellIs" dxfId="103" priority="8" operator="equal">
      <formula>"BAJO"</formula>
    </cfRule>
  </conditionalFormatting>
  <conditionalFormatting sqref="W6:W9">
    <cfRule type="cellIs" dxfId="102" priority="1" operator="equal">
      <formula>"EXTREMO"</formula>
    </cfRule>
    <cfRule type="cellIs" dxfId="101" priority="2" operator="equal">
      <formula>"ALTO"</formula>
    </cfRule>
    <cfRule type="cellIs" dxfId="100" priority="3" operator="equal">
      <formula>"MODERADO"</formula>
    </cfRule>
    <cfRule type="cellIs" dxfId="99" priority="4" operator="equal">
      <formula>"BAJO"</formula>
    </cfRule>
  </conditionalFormatting>
  <printOptions horizontalCentered="1" verticalCentered="1"/>
  <pageMargins left="3.937007874015748E-2" right="3.937007874015748E-2" top="1.2204724409448819" bottom="1.1417322834645669" header="0.19685039370078741" footer="0.11811023622047245"/>
  <pageSetup scale="22" fitToHeight="0" orientation="landscape" r:id="rId1"/>
  <headerFooter>
    <oddHeader>&amp;C&amp;G</oddHeader>
    <oddFooter>&amp;C&amp;G</oddFooter>
  </headerFooter>
  <drawing r:id="rId2"/>
  <legacyDrawing r:id="rId3"/>
  <legacyDrawingHF r:id="rId4"/>
  <tableParts count="1">
    <tablePart r:id="rId5"/>
  </tableParts>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2B87F-E8AD-43BF-A4C4-6781B4F6DC54}">
  <sheetPr>
    <tabColor theme="8"/>
    <pageSetUpPr fitToPage="1"/>
  </sheetPr>
  <dimension ref="B2:AH30"/>
  <sheetViews>
    <sheetView showGridLines="0" view="pageBreakPreview" zoomScale="33" zoomScaleNormal="55" zoomScaleSheetLayoutView="33" workbookViewId="0">
      <selection activeCell="T42" sqref="T42"/>
    </sheetView>
  </sheetViews>
  <sheetFormatPr baseColWidth="10" defaultColWidth="11.42578125" defaultRowHeight="27" x14ac:dyDescent="0.35"/>
  <cols>
    <col min="1" max="1" width="2.28515625" style="147" customWidth="1"/>
    <col min="2" max="2" width="15.5703125" style="147" customWidth="1"/>
    <col min="3" max="3" width="42.28515625" style="147" customWidth="1"/>
    <col min="4" max="4" width="42.28515625" style="147" hidden="1" customWidth="1"/>
    <col min="5" max="5" width="42.28515625" style="147" customWidth="1"/>
    <col min="6" max="6" width="42.28515625" style="147" hidden="1" customWidth="1"/>
    <col min="7" max="7" width="42.28515625" style="147" customWidth="1"/>
    <col min="8" max="8" width="77" style="147" customWidth="1"/>
    <col min="9" max="9" width="42.28515625" style="147" customWidth="1"/>
    <col min="10" max="10" width="42.28515625" style="147" hidden="1" customWidth="1"/>
    <col min="11" max="11" width="42.28515625" style="147" customWidth="1"/>
    <col min="12" max="12" width="42.28515625" style="147" hidden="1" customWidth="1"/>
    <col min="13" max="13" width="42.28515625" style="147" customWidth="1"/>
    <col min="14" max="14" width="77" style="147" customWidth="1"/>
    <col min="15" max="15" width="42.28515625" style="147" customWidth="1"/>
    <col min="16" max="16" width="42.28515625" style="147" hidden="1" customWidth="1"/>
    <col min="17" max="17" width="42.28515625" style="147" customWidth="1"/>
    <col min="18" max="18" width="42.28515625" style="147" hidden="1" customWidth="1"/>
    <col min="19" max="19" width="42.28515625" style="147" customWidth="1"/>
    <col min="20" max="20" width="77" style="147" customWidth="1"/>
    <col min="21" max="21" width="17.85546875" style="147" customWidth="1"/>
    <col min="22" max="27" width="17" style="147" customWidth="1"/>
    <col min="28" max="28" width="19.140625" style="147" customWidth="1"/>
    <col min="29" max="29" width="31.28515625" style="147" customWidth="1"/>
    <col min="30" max="34" width="30.140625" style="147" customWidth="1"/>
    <col min="35" max="35" width="17.5703125" style="147" customWidth="1"/>
    <col min="36" max="36" width="20.5703125" style="147" customWidth="1"/>
    <col min="37" max="37" width="0.85546875" style="147" customWidth="1"/>
    <col min="38" max="41" width="11.42578125" style="147"/>
    <col min="42" max="44" width="11.42578125" style="147" customWidth="1"/>
    <col min="45" max="45" width="11.85546875" style="147" customWidth="1"/>
    <col min="46" max="48" width="11.42578125" style="147" customWidth="1"/>
    <col min="49" max="53" width="17.42578125" style="147" customWidth="1"/>
    <col min="54" max="16384" width="11.42578125" style="147"/>
  </cols>
  <sheetData>
    <row r="2" spans="2:34" ht="6" customHeight="1" x14ac:dyDescent="0.35"/>
    <row r="3" spans="2:34" ht="45" customHeight="1" x14ac:dyDescent="0.35">
      <c r="B3"/>
      <c r="C3"/>
      <c r="D3"/>
      <c r="E3"/>
      <c r="F3"/>
      <c r="G3"/>
      <c r="H3"/>
      <c r="I3"/>
      <c r="J3"/>
      <c r="K3"/>
      <c r="L3"/>
      <c r="M3"/>
      <c r="N3"/>
      <c r="O3"/>
      <c r="P3"/>
      <c r="Q3"/>
      <c r="R3"/>
      <c r="S3"/>
      <c r="T3"/>
      <c r="U3"/>
    </row>
    <row r="4" spans="2:34" ht="45" customHeight="1" x14ac:dyDescent="0.35">
      <c r="B4"/>
      <c r="C4"/>
      <c r="D4"/>
      <c r="E4"/>
      <c r="F4"/>
      <c r="G4"/>
      <c r="H4"/>
      <c r="I4"/>
      <c r="J4"/>
      <c r="K4"/>
      <c r="L4"/>
      <c r="M4"/>
      <c r="N4"/>
      <c r="O4"/>
      <c r="P4"/>
      <c r="Q4"/>
      <c r="R4"/>
      <c r="S4"/>
      <c r="T4"/>
      <c r="U4"/>
    </row>
    <row r="5" spans="2:34" ht="45" customHeight="1" x14ac:dyDescent="0.35">
      <c r="B5"/>
      <c r="C5"/>
      <c r="D5"/>
      <c r="E5"/>
      <c r="F5"/>
      <c r="G5"/>
      <c r="H5"/>
      <c r="I5"/>
      <c r="J5"/>
      <c r="K5"/>
      <c r="L5"/>
      <c r="M5"/>
      <c r="N5"/>
      <c r="O5"/>
      <c r="P5"/>
      <c r="Q5"/>
      <c r="R5"/>
      <c r="S5"/>
      <c r="T5"/>
      <c r="U5"/>
    </row>
    <row r="6" spans="2:34" ht="45" customHeight="1" x14ac:dyDescent="0.35">
      <c r="B6"/>
      <c r="C6"/>
      <c r="D6"/>
      <c r="E6"/>
      <c r="F6"/>
      <c r="G6"/>
      <c r="H6"/>
      <c r="I6"/>
      <c r="J6"/>
      <c r="K6"/>
      <c r="L6"/>
      <c r="M6"/>
      <c r="N6"/>
      <c r="O6"/>
      <c r="P6"/>
      <c r="Q6"/>
      <c r="R6"/>
      <c r="S6"/>
      <c r="T6"/>
      <c r="U6"/>
    </row>
    <row r="7" spans="2:34" ht="36.75" customHeight="1" x14ac:dyDescent="0.35">
      <c r="B7"/>
      <c r="C7"/>
      <c r="D7"/>
      <c r="E7"/>
      <c r="F7"/>
      <c r="G7"/>
      <c r="H7"/>
      <c r="I7"/>
      <c r="J7"/>
      <c r="K7"/>
      <c r="L7"/>
      <c r="M7"/>
      <c r="N7"/>
      <c r="O7"/>
      <c r="P7"/>
      <c r="Q7"/>
      <c r="R7"/>
      <c r="S7"/>
      <c r="T7"/>
      <c r="U7"/>
    </row>
    <row r="8" spans="2:34" x14ac:dyDescent="0.35">
      <c r="B8" s="678"/>
      <c r="C8" s="691"/>
      <c r="D8" s="691"/>
      <c r="E8" s="691"/>
      <c r="I8" s="149"/>
    </row>
    <row r="9" spans="2:34" ht="27.75" thickBot="1" x14ac:dyDescent="0.4">
      <c r="B9" s="148"/>
      <c r="C9" s="297"/>
      <c r="D9" s="297"/>
      <c r="E9" s="297"/>
      <c r="I9" s="149"/>
    </row>
    <row r="10" spans="2:34" ht="45" customHeight="1" thickBot="1" x14ac:dyDescent="0.4">
      <c r="B10" s="692" t="s">
        <v>565</v>
      </c>
      <c r="C10" s="693"/>
      <c r="D10" s="693"/>
      <c r="E10" s="693"/>
      <c r="F10" s="693"/>
      <c r="G10" s="693"/>
      <c r="H10" s="693"/>
      <c r="I10" s="693"/>
      <c r="J10" s="693"/>
      <c r="K10" s="693"/>
      <c r="L10" s="693"/>
      <c r="M10" s="693"/>
      <c r="N10" s="693"/>
      <c r="O10" s="693"/>
      <c r="P10" s="693"/>
      <c r="Q10" s="693"/>
      <c r="R10" s="693"/>
      <c r="S10" s="693"/>
      <c r="T10" s="694"/>
    </row>
    <row r="11" spans="2:34" ht="55.5" customHeight="1" thickBot="1" x14ac:dyDescent="0.4">
      <c r="B11" s="695" t="s">
        <v>566</v>
      </c>
      <c r="C11" s="696"/>
      <c r="D11" s="696"/>
      <c r="E11" s="696"/>
      <c r="F11" s="696"/>
      <c r="G11" s="696"/>
      <c r="H11" s="697"/>
      <c r="I11" s="698" t="s">
        <v>567</v>
      </c>
      <c r="J11" s="699"/>
      <c r="K11" s="699"/>
      <c r="L11" s="699"/>
      <c r="M11" s="699"/>
      <c r="N11" s="700"/>
      <c r="O11" s="695" t="s">
        <v>568</v>
      </c>
      <c r="P11" s="696"/>
      <c r="Q11" s="696"/>
      <c r="R11" s="696"/>
      <c r="S11" s="696"/>
      <c r="T11" s="697"/>
    </row>
    <row r="12" spans="2:34" s="150" customFormat="1" ht="60.75" customHeight="1" thickBot="1" x14ac:dyDescent="0.4">
      <c r="B12" s="298" t="s">
        <v>569</v>
      </c>
      <c r="C12" s="290" t="s">
        <v>570</v>
      </c>
      <c r="D12" s="290" t="s">
        <v>571</v>
      </c>
      <c r="E12" s="290" t="s">
        <v>572</v>
      </c>
      <c r="F12" s="290" t="s">
        <v>573</v>
      </c>
      <c r="G12" s="290" t="s">
        <v>574</v>
      </c>
      <c r="H12" s="299" t="s">
        <v>575</v>
      </c>
      <c r="I12" s="289" t="s">
        <v>560</v>
      </c>
      <c r="J12" s="290" t="s">
        <v>561</v>
      </c>
      <c r="K12" s="290" t="s">
        <v>562</v>
      </c>
      <c r="L12" s="290" t="s">
        <v>563</v>
      </c>
      <c r="M12" s="290" t="s">
        <v>564</v>
      </c>
      <c r="N12" s="299" t="s">
        <v>576</v>
      </c>
      <c r="O12" s="289" t="s">
        <v>577</v>
      </c>
      <c r="P12" s="290" t="s">
        <v>578</v>
      </c>
      <c r="Q12" s="290" t="s">
        <v>579</v>
      </c>
      <c r="R12" s="290" t="s">
        <v>580</v>
      </c>
      <c r="S12" s="290" t="s">
        <v>581</v>
      </c>
      <c r="T12" s="299" t="s">
        <v>582</v>
      </c>
      <c r="W12" s="685" t="s">
        <v>261</v>
      </c>
      <c r="X12" s="685"/>
      <c r="Y12" s="685"/>
      <c r="Z12" s="685"/>
      <c r="AA12" s="685"/>
    </row>
    <row r="13" spans="2:34" s="166" customFormat="1" ht="88.5" customHeight="1" x14ac:dyDescent="0.25">
      <c r="B13" s="308" t="s">
        <v>424</v>
      </c>
      <c r="C13" s="309" t="s">
        <v>276</v>
      </c>
      <c r="D13" s="310">
        <f>MATCH(Tabla22174247526772102112248235[[#This Row],[PROBABILIDAD %.3]],$V$14:$V$18,0)</f>
        <v>4</v>
      </c>
      <c r="E13" s="309" t="s">
        <v>296</v>
      </c>
      <c r="F13" s="310">
        <f>MATCH(Tabla22174247526772102112248235[[#This Row],[IMPACTO.3]],$W$13:$AA$13,)</f>
        <v>4</v>
      </c>
      <c r="G13" s="311" t="str">
        <f>IF(OR(Tabla22174247526772102112248235[[#This Row],[PROBABILIDAD %.3]]=0,Tabla22174247526772102112248235[[#This Row],[IMPACTO.3]]=0),"",INDEX(Eduardo,D13,F13))</f>
        <v>ALTO</v>
      </c>
      <c r="H13" s="312" t="s">
        <v>583</v>
      </c>
      <c r="I13" s="242"/>
      <c r="J13" s="243" t="e">
        <f>MATCH(Tabla22174247526772102112248235[[#This Row],[PROBABILIDAD %.32]],$V$14:$V$18,0)</f>
        <v>#N/A</v>
      </c>
      <c r="K13" s="244"/>
      <c r="L13" s="243" t="e">
        <f>MATCH(Tabla22174247526772102112248235[[#This Row],[IMPACTO.5]],$W$13:$AA$13,)</f>
        <v>#N/A</v>
      </c>
      <c r="M13" s="293" t="str">
        <f>IF(OR(Tabla22174247526772102112248235[[#This Row],[PROBABILIDAD %.32]]=0,Tabla22174247526772102112248235[[#This Row],[IMPACTO.5]]=0),"",INDEX(Eduardo,J13,L13))</f>
        <v/>
      </c>
      <c r="N13" s="300"/>
      <c r="O13" s="242"/>
      <c r="P13" s="243" t="e">
        <f>MATCH(Tabla22174247526772102112248235[[#This Row],[PROBABILIDAD %.4]],$V$14:$V$18,0)</f>
        <v>#N/A</v>
      </c>
      <c r="Q13" s="244"/>
      <c r="R13" s="243" t="e">
        <f>MATCH(Tabla22174247526772102112248235[[#This Row],[IMPACTO.6]],$W$13:$AA$13,)</f>
        <v>#N/A</v>
      </c>
      <c r="S13" s="293" t="str">
        <f>IF(OR(Tabla22174247526772102112248235[[#This Row],[PROBABILIDAD %.4]]=0,Tabla22174247526772102112248235[[#This Row],[IMPACTO.6]]=0),"",INDEX(Eduardo,P13,R13))</f>
        <v/>
      </c>
      <c r="T13" s="300"/>
      <c r="V13" s="177"/>
      <c r="W13" s="178" t="s">
        <v>294</v>
      </c>
      <c r="X13" s="178" t="s">
        <v>277</v>
      </c>
      <c r="Y13" s="178" t="s">
        <v>295</v>
      </c>
      <c r="Z13" s="178" t="s">
        <v>296</v>
      </c>
      <c r="AA13" s="178" t="s">
        <v>297</v>
      </c>
      <c r="AB13" s="179"/>
      <c r="AC13" s="180"/>
      <c r="AD13" s="180"/>
      <c r="AE13" s="180"/>
      <c r="AF13" s="180"/>
      <c r="AG13" s="180"/>
      <c r="AH13" s="179"/>
    </row>
    <row r="14" spans="2:34" s="166" customFormat="1" ht="138" customHeight="1" x14ac:dyDescent="0.25">
      <c r="B14" s="313" t="s">
        <v>434</v>
      </c>
      <c r="C14" s="314" t="s">
        <v>276</v>
      </c>
      <c r="D14" s="315">
        <f>MATCH(Tabla22174247526772102112248235[[#This Row],[PROBABILIDAD %.3]],$V$14:$V$18,0)</f>
        <v>4</v>
      </c>
      <c r="E14" s="314" t="s">
        <v>295</v>
      </c>
      <c r="F14" s="315">
        <f>MATCH(Tabla22174247526772102112248235[[#This Row],[IMPACTO.3]],$W$13:$AA$13,)</f>
        <v>3</v>
      </c>
      <c r="G14" s="316" t="str">
        <f>IF(OR(Tabla22174247526772102112248235[[#This Row],[PROBABILIDAD %.3]]=0,Tabla22174247526772102112248235[[#This Row],[IMPACTO.3]]=0),"",INDEX(Eduardo,D14,F14))</f>
        <v>MODERADO</v>
      </c>
      <c r="H14" s="301" t="s">
        <v>584</v>
      </c>
      <c r="I14" s="253"/>
      <c r="J14" s="178" t="e">
        <f>MATCH(Tabla22174247526772102112248235[[#This Row],[PROBABILIDAD %.32]],$V$14:$V$18,0)</f>
        <v>#N/A</v>
      </c>
      <c r="K14" s="254"/>
      <c r="L14" s="178" t="e">
        <f>MATCH(Tabla22174247526772102112248235[[#This Row],[IMPACTO.5]],$W$13:$AA$13,)</f>
        <v>#N/A</v>
      </c>
      <c r="M14" s="296" t="str">
        <f>IF(OR(Tabla22174247526772102112248235[[#This Row],[PROBABILIDAD %.32]]=0,Tabla22174247526772102112248235[[#This Row],[IMPACTO.5]]=0),"",INDEX(Eduardo,J14,L14))</f>
        <v/>
      </c>
      <c r="N14" s="302"/>
      <c r="O14" s="253"/>
      <c r="P14" s="178" t="e">
        <f>MATCH(Tabla22174247526772102112248235[[#This Row],[PROBABILIDAD %.4]],$V$14:$V$18,0)</f>
        <v>#N/A</v>
      </c>
      <c r="Q14" s="254"/>
      <c r="R14" s="178" t="e">
        <f>MATCH(Tabla22174247526772102112248235[[#This Row],[IMPACTO.6]],$W$13:$AA$13,)</f>
        <v>#N/A</v>
      </c>
      <c r="S14" s="296" t="str">
        <f>IF(OR(Tabla22174247526772102112248235[[#This Row],[PROBABILIDAD %.4]]=0,Tabla22174247526772102112248235[[#This Row],[IMPACTO.6]]=0),"",INDEX(Eduardo,P14,R14))</f>
        <v/>
      </c>
      <c r="T14" s="302"/>
      <c r="V14" s="183" t="s">
        <v>310</v>
      </c>
      <c r="W14" s="184" t="s">
        <v>311</v>
      </c>
      <c r="X14" s="184" t="s">
        <v>311</v>
      </c>
      <c r="Y14" s="184" t="s">
        <v>311</v>
      </c>
      <c r="Z14" s="184" t="s">
        <v>311</v>
      </c>
      <c r="AA14" s="185" t="s">
        <v>312</v>
      </c>
      <c r="AB14" s="179"/>
      <c r="AC14" s="179"/>
      <c r="AD14" s="179"/>
      <c r="AE14" s="179"/>
      <c r="AF14" s="179"/>
      <c r="AG14" s="179"/>
      <c r="AH14" s="179"/>
    </row>
    <row r="15" spans="2:34" s="166" customFormat="1" ht="170.25" customHeight="1" x14ac:dyDescent="0.25">
      <c r="B15" s="313" t="s">
        <v>445</v>
      </c>
      <c r="C15" s="314" t="s">
        <v>276</v>
      </c>
      <c r="D15" s="315">
        <f>MATCH(Tabla22174247526772102112248235[[#This Row],[PROBABILIDAD %.3]],$V$14:$V$18,0)</f>
        <v>4</v>
      </c>
      <c r="E15" s="314" t="s">
        <v>277</v>
      </c>
      <c r="F15" s="315">
        <f>MATCH(Tabla22174247526772102112248235[[#This Row],[IMPACTO.3]],$W$13:$AA$13,)</f>
        <v>2</v>
      </c>
      <c r="G15" s="316" t="str">
        <f>IF(OR(Tabla22174247526772102112248235[[#This Row],[PROBABILIDAD %.3]]=0,Tabla22174247526772102112248235[[#This Row],[IMPACTO.3]]=0),"",INDEX(Eduardo,D15,F15))</f>
        <v>MODERADO</v>
      </c>
      <c r="H15" s="312" t="s">
        <v>583</v>
      </c>
      <c r="I15" s="253"/>
      <c r="J15" s="178" t="e">
        <f>MATCH(Tabla22174247526772102112248235[[#This Row],[PROBABILIDAD %.32]],$V$14:$V$18,0)</f>
        <v>#N/A</v>
      </c>
      <c r="K15" s="254"/>
      <c r="L15" s="178" t="e">
        <f>MATCH(Tabla22174247526772102112248235[[#This Row],[IMPACTO.5]],$W$13:$AA$13,)</f>
        <v>#N/A</v>
      </c>
      <c r="M15" s="296" t="str">
        <f>IF(OR(Tabla22174247526772102112248235[[#This Row],[PROBABILIDAD %.32]]=0,Tabla22174247526772102112248235[[#This Row],[IMPACTO.5]]=0),"",INDEX(Eduardo,J15,L15))</f>
        <v/>
      </c>
      <c r="N15" s="302"/>
      <c r="O15" s="253"/>
      <c r="P15" s="178" t="e">
        <f>MATCH(Tabla22174247526772102112248235[[#This Row],[PROBABILIDAD %.4]],$V$14:$V$18,0)</f>
        <v>#N/A</v>
      </c>
      <c r="Q15" s="254"/>
      <c r="R15" s="178" t="e">
        <f>MATCH(Tabla22174247526772102112248235[[#This Row],[IMPACTO.6]],$W$13:$AA$13,)</f>
        <v>#N/A</v>
      </c>
      <c r="S15" s="296" t="str">
        <f>IF(OR(Tabla22174247526772102112248235[[#This Row],[PROBABILIDAD %.4]]=0,Tabla22174247526772102112248235[[#This Row],[IMPACTO.6]]=0),"",INDEX(Eduardo,P15,R15))</f>
        <v/>
      </c>
      <c r="T15" s="302"/>
      <c r="V15" s="183" t="s">
        <v>324</v>
      </c>
      <c r="W15" s="227" t="s">
        <v>325</v>
      </c>
      <c r="X15" s="227" t="s">
        <v>325</v>
      </c>
      <c r="Y15" s="184" t="s">
        <v>311</v>
      </c>
      <c r="Z15" s="184" t="s">
        <v>311</v>
      </c>
      <c r="AA15" s="185" t="s">
        <v>312</v>
      </c>
      <c r="AB15" s="179"/>
      <c r="AC15" s="179"/>
      <c r="AD15" s="179"/>
      <c r="AE15" s="179"/>
      <c r="AF15" s="179"/>
      <c r="AG15" s="179"/>
      <c r="AH15" s="179"/>
    </row>
    <row r="16" spans="2:34" s="166" customFormat="1" ht="124.5" customHeight="1" x14ac:dyDescent="0.25">
      <c r="B16" s="313" t="s">
        <v>454</v>
      </c>
      <c r="C16" s="314" t="s">
        <v>276</v>
      </c>
      <c r="D16" s="315">
        <f>MATCH(Tabla22174247526772102112248235[[#This Row],[PROBABILIDAD %.3]],$V$14:$V$18,0)</f>
        <v>4</v>
      </c>
      <c r="E16" s="314" t="s">
        <v>277</v>
      </c>
      <c r="F16" s="315">
        <f>MATCH(Tabla22174247526772102112248235[[#This Row],[IMPACTO.3]],$W$13:$AA$13,)</f>
        <v>2</v>
      </c>
      <c r="G16" s="316" t="str">
        <f>IF(OR(Tabla22174247526772102112248235[[#This Row],[PROBABILIDAD %.3]]=0,Tabla22174247526772102112248235[[#This Row],[IMPACTO.3]]=0),"",INDEX(Eduardo,D16,F16))</f>
        <v>MODERADO</v>
      </c>
      <c r="H16" s="312" t="s">
        <v>583</v>
      </c>
      <c r="I16" s="253"/>
      <c r="J16" s="178" t="e">
        <f>MATCH(Tabla22174247526772102112248235[[#This Row],[PROBABILIDAD %.32]],$V$14:$V$18,0)</f>
        <v>#N/A</v>
      </c>
      <c r="K16" s="254"/>
      <c r="L16" s="178" t="e">
        <f>MATCH(Tabla22174247526772102112248235[[#This Row],[IMPACTO.5]],$W$13:$AA$13,)</f>
        <v>#N/A</v>
      </c>
      <c r="M16" s="296" t="str">
        <f>IF(OR(Tabla22174247526772102112248235[[#This Row],[PROBABILIDAD %.32]]=0,Tabla22174247526772102112248235[[#This Row],[IMPACTO.5]]=0),"",INDEX(Eduardo,J16,L16))</f>
        <v/>
      </c>
      <c r="N16" s="302"/>
      <c r="O16" s="253"/>
      <c r="P16" s="178" t="e">
        <f>MATCH(Tabla22174247526772102112248235[[#This Row],[PROBABILIDAD %.4]],$V$14:$V$18,0)</f>
        <v>#N/A</v>
      </c>
      <c r="Q16" s="254"/>
      <c r="R16" s="178" t="e">
        <f>MATCH(Tabla22174247526772102112248235[[#This Row],[IMPACTO.6]],$W$13:$AA$13,)</f>
        <v>#N/A</v>
      </c>
      <c r="S16" s="296" t="str">
        <f>IF(OR(Tabla22174247526772102112248235[[#This Row],[PROBABILIDAD %.4]]=0,Tabla22174247526772102112248235[[#This Row],[IMPACTO.6]]=0),"",INDEX(Eduardo,P16,R16))</f>
        <v/>
      </c>
      <c r="T16" s="302"/>
      <c r="V16" s="183" t="s">
        <v>464</v>
      </c>
      <c r="W16" s="227" t="s">
        <v>325</v>
      </c>
      <c r="X16" s="227" t="s">
        <v>325</v>
      </c>
      <c r="Y16" s="227" t="s">
        <v>325</v>
      </c>
      <c r="Z16" s="184" t="s">
        <v>311</v>
      </c>
      <c r="AA16" s="185" t="s">
        <v>312</v>
      </c>
      <c r="AB16" s="179"/>
      <c r="AC16" s="179"/>
      <c r="AD16" s="179"/>
      <c r="AE16" s="179"/>
      <c r="AF16" s="179"/>
      <c r="AG16" s="179"/>
      <c r="AH16" s="179"/>
    </row>
    <row r="17" spans="2:34" s="166" customFormat="1" ht="81" hidden="1" customHeight="1" x14ac:dyDescent="0.25">
      <c r="B17" s="237" t="s">
        <v>585</v>
      </c>
      <c r="C17" s="254"/>
      <c r="D17" s="178" t="e">
        <f>MATCH(Tabla22174247526772102112248235[[#This Row],[PROBABILIDAD %.3]],$V$14:$V$18,0)</f>
        <v>#N/A</v>
      </c>
      <c r="E17" s="254"/>
      <c r="F17" s="178" t="e">
        <f>MATCH(Tabla22174247526772102112248235[[#This Row],[IMPACTO.3]],$W$13:$AA$13,)</f>
        <v>#N/A</v>
      </c>
      <c r="G17" s="296" t="str">
        <f>IF(OR(Tabla22174247526772102112248235[[#This Row],[PROBABILIDAD %.3]]=0,Tabla22174247526772102112248235[[#This Row],[IMPACTO.3]]=0),"",INDEX(Eduardo,D17,F17))</f>
        <v/>
      </c>
      <c r="H17" s="302"/>
      <c r="I17" s="253"/>
      <c r="J17" s="178" t="e">
        <f>MATCH(Tabla22174247526772102112248235[[#This Row],[PROBABILIDAD %.32]],$V$14:$V$18,0)</f>
        <v>#N/A</v>
      </c>
      <c r="K17" s="254"/>
      <c r="L17" s="178" t="e">
        <f>MATCH(Tabla22174247526772102112248235[[#This Row],[IMPACTO.5]],$W$13:$AA$13,)</f>
        <v>#N/A</v>
      </c>
      <c r="M17" s="296" t="str">
        <f>IF(OR(Tabla22174247526772102112248235[[#This Row],[PROBABILIDAD %.32]]=0,Tabla22174247526772102112248235[[#This Row],[IMPACTO.5]]=0),"",INDEX(Eduardo,J17,L17))</f>
        <v/>
      </c>
      <c r="N17" s="302"/>
      <c r="O17" s="253"/>
      <c r="P17" s="178" t="e">
        <f>MATCH(Tabla22174247526772102112248235[[#This Row],[PROBABILIDAD %.4]],$V$14:$V$18,0)</f>
        <v>#N/A</v>
      </c>
      <c r="Q17" s="254"/>
      <c r="R17" s="178" t="e">
        <f>MATCH(Tabla22174247526772102112248235[[#This Row],[IMPACTO.6]],$W$13:$AA$13,)</f>
        <v>#N/A</v>
      </c>
      <c r="S17" s="296" t="str">
        <f>IF(OR(Tabla22174247526772102112248235[[#This Row],[PROBABILIDAD %.4]]=0,Tabla22174247526772102112248235[[#This Row],[IMPACTO.6]]=0),"",INDEX(Eduardo,P17,R17))</f>
        <v/>
      </c>
      <c r="T17" s="302"/>
      <c r="V17" s="183" t="s">
        <v>276</v>
      </c>
      <c r="W17" s="248" t="s">
        <v>347</v>
      </c>
      <c r="X17" s="227" t="s">
        <v>325</v>
      </c>
      <c r="Y17" s="227" t="s">
        <v>325</v>
      </c>
      <c r="Z17" s="184" t="s">
        <v>311</v>
      </c>
      <c r="AA17" s="185" t="s">
        <v>312</v>
      </c>
      <c r="AB17" s="179"/>
      <c r="AC17" s="179"/>
      <c r="AD17" s="179"/>
      <c r="AE17" s="179"/>
      <c r="AF17" s="179"/>
      <c r="AG17" s="179"/>
      <c r="AH17" s="179"/>
    </row>
    <row r="18" spans="2:34" s="166" customFormat="1" ht="81" hidden="1" customHeight="1" x14ac:dyDescent="0.25">
      <c r="B18" s="249" t="s">
        <v>586</v>
      </c>
      <c r="C18" s="254"/>
      <c r="D18" s="178" t="e">
        <f>MATCH(Tabla22174247526772102112248235[[#This Row],[PROBABILIDAD %.3]],$V$14:$V$18,0)</f>
        <v>#N/A</v>
      </c>
      <c r="E18" s="254"/>
      <c r="F18" s="178" t="e">
        <f>MATCH(Tabla22174247526772102112248235[[#This Row],[IMPACTO.3]],$W$13:$AA$13,)</f>
        <v>#N/A</v>
      </c>
      <c r="G18" s="296" t="str">
        <f>IF(OR(Tabla22174247526772102112248235[[#This Row],[PROBABILIDAD %.3]]=0,Tabla22174247526772102112248235[[#This Row],[IMPACTO.3]]=0),"",INDEX(Eduardo,D18,F18))</f>
        <v/>
      </c>
      <c r="H18" s="302"/>
      <c r="I18" s="253"/>
      <c r="J18" s="178" t="e">
        <f>MATCH(Tabla22174247526772102112248235[[#This Row],[PROBABILIDAD %.32]],$V$14:$V$18,0)</f>
        <v>#N/A</v>
      </c>
      <c r="K18" s="254"/>
      <c r="L18" s="178" t="e">
        <f>MATCH(Tabla22174247526772102112248235[[#This Row],[IMPACTO.5]],$W$13:$AA$13,)</f>
        <v>#N/A</v>
      </c>
      <c r="M18" s="296" t="str">
        <f>IF(OR(Tabla22174247526772102112248235[[#This Row],[PROBABILIDAD %.32]]=0,Tabla22174247526772102112248235[[#This Row],[IMPACTO.5]]=0),"",INDEX(Eduardo,J18,L18))</f>
        <v/>
      </c>
      <c r="N18" s="302"/>
      <c r="O18" s="253"/>
      <c r="P18" s="178" t="e">
        <f>MATCH(Tabla22174247526772102112248235[[#This Row],[PROBABILIDAD %.4]],$V$14:$V$18,0)</f>
        <v>#N/A</v>
      </c>
      <c r="Q18" s="254"/>
      <c r="R18" s="178" t="e">
        <f>MATCH(Tabla22174247526772102112248235[[#This Row],[IMPACTO.6]],$W$13:$AA$13,)</f>
        <v>#N/A</v>
      </c>
      <c r="S18" s="296" t="str">
        <f>IF(OR(Tabla22174247526772102112248235[[#This Row],[PROBABILIDAD %.4]]=0,Tabla22174247526772102112248235[[#This Row],[IMPACTO.6]]=0),"",INDEX(Eduardo,P18,R18))</f>
        <v/>
      </c>
      <c r="T18" s="302"/>
      <c r="V18" s="183" t="s">
        <v>439</v>
      </c>
      <c r="W18" s="248" t="s">
        <v>347</v>
      </c>
      <c r="X18" s="248" t="s">
        <v>347</v>
      </c>
      <c r="Y18" s="227" t="s">
        <v>325</v>
      </c>
      <c r="Z18" s="184" t="s">
        <v>311</v>
      </c>
      <c r="AA18" s="185" t="s">
        <v>312</v>
      </c>
      <c r="AB18" s="179"/>
      <c r="AC18" s="179"/>
      <c r="AD18" s="179"/>
      <c r="AE18" s="179"/>
      <c r="AF18" s="179"/>
      <c r="AG18" s="179"/>
      <c r="AH18" s="179"/>
    </row>
    <row r="19" spans="2:34" s="166" customFormat="1" ht="81" hidden="1" customHeight="1" x14ac:dyDescent="0.25">
      <c r="B19" s="249" t="s">
        <v>587</v>
      </c>
      <c r="C19" s="254"/>
      <c r="D19" s="178" t="e">
        <f>MATCH(Tabla22174247526772102112248235[[#This Row],[PROBABILIDAD %.3]],$V$14:$V$18,0)</f>
        <v>#N/A</v>
      </c>
      <c r="E19" s="254"/>
      <c r="F19" s="178" t="e">
        <f>MATCH(Tabla22174247526772102112248235[[#This Row],[IMPACTO.3]],$W$13:$AA$13,)</f>
        <v>#N/A</v>
      </c>
      <c r="G19" s="296" t="str">
        <f>IF(OR(Tabla22174247526772102112248235[[#This Row],[PROBABILIDAD %.3]]=0,Tabla22174247526772102112248235[[#This Row],[IMPACTO.3]]=0),"",INDEX(Eduardo,D19,F19))</f>
        <v/>
      </c>
      <c r="H19" s="302"/>
      <c r="I19" s="253"/>
      <c r="J19" s="178" t="e">
        <f>MATCH(Tabla22174247526772102112248235[[#This Row],[PROBABILIDAD %.32]],$V$14:$V$18,0)</f>
        <v>#N/A</v>
      </c>
      <c r="K19" s="254"/>
      <c r="L19" s="178" t="e">
        <f>MATCH(Tabla22174247526772102112248235[[#This Row],[IMPACTO.5]],$W$13:$AA$13,)</f>
        <v>#N/A</v>
      </c>
      <c r="M19" s="296" t="str">
        <f>IF(OR(Tabla22174247526772102112248235[[#This Row],[PROBABILIDAD %.32]]=0,Tabla22174247526772102112248235[[#This Row],[IMPACTO.5]]=0),"",INDEX(Eduardo,J19,L19))</f>
        <v/>
      </c>
      <c r="N19" s="302"/>
      <c r="O19" s="253"/>
      <c r="P19" s="178" t="e">
        <f>MATCH(Tabla22174247526772102112248235[[#This Row],[PROBABILIDAD %.4]],$V$14:$V$18,0)</f>
        <v>#N/A</v>
      </c>
      <c r="Q19" s="254"/>
      <c r="R19" s="178" t="e">
        <f>MATCH(Tabla22174247526772102112248235[[#This Row],[IMPACTO.6]],$W$13:$AA$13,)</f>
        <v>#N/A</v>
      </c>
      <c r="S19" s="296" t="str">
        <f>IF(OR(Tabla22174247526772102112248235[[#This Row],[PROBABILIDAD %.4]]=0,Tabla22174247526772102112248235[[#This Row],[IMPACTO.6]]=0),"",INDEX(Eduardo,P19,R19))</f>
        <v/>
      </c>
      <c r="T19" s="302"/>
      <c r="W19" s="179"/>
      <c r="X19" s="179"/>
      <c r="Y19" s="179"/>
      <c r="Z19" s="179"/>
      <c r="AA19" s="179"/>
      <c r="AB19" s="179"/>
      <c r="AC19" s="179"/>
      <c r="AD19" s="179"/>
      <c r="AE19" s="179"/>
      <c r="AF19" s="179"/>
      <c r="AG19" s="179"/>
      <c r="AH19" s="179"/>
    </row>
    <row r="20" spans="2:34" s="166" customFormat="1" ht="81" hidden="1" customHeight="1" x14ac:dyDescent="0.25">
      <c r="B20" s="249" t="s">
        <v>588</v>
      </c>
      <c r="C20" s="254"/>
      <c r="D20" s="178" t="e">
        <f>MATCH(Tabla22174247526772102112248235[[#This Row],[PROBABILIDAD %.3]],$V$14:$V$18,0)</f>
        <v>#N/A</v>
      </c>
      <c r="E20" s="254"/>
      <c r="F20" s="178" t="e">
        <f>MATCH(Tabla22174247526772102112248235[[#This Row],[IMPACTO.3]],$W$13:$AA$13,)</f>
        <v>#N/A</v>
      </c>
      <c r="G20" s="296" t="str">
        <f>IF(OR(Tabla22174247526772102112248235[[#This Row],[PROBABILIDAD %.3]]=0,Tabla22174247526772102112248235[[#This Row],[IMPACTO.3]]=0),"",INDEX(Eduardo,D20,F20))</f>
        <v/>
      </c>
      <c r="H20" s="302"/>
      <c r="I20" s="253"/>
      <c r="J20" s="178" t="e">
        <f>MATCH(Tabla22174247526772102112248235[[#This Row],[PROBABILIDAD %.32]],$V$14:$V$18,0)</f>
        <v>#N/A</v>
      </c>
      <c r="K20" s="254"/>
      <c r="L20" s="178" t="e">
        <f>MATCH(Tabla22174247526772102112248235[[#This Row],[IMPACTO.5]],$W$13:$AA$13,)</f>
        <v>#N/A</v>
      </c>
      <c r="M20" s="296" t="str">
        <f>IF(OR(Tabla22174247526772102112248235[[#This Row],[PROBABILIDAD %.32]]=0,Tabla22174247526772102112248235[[#This Row],[IMPACTO.5]]=0),"",INDEX(Eduardo,J20,L20))</f>
        <v/>
      </c>
      <c r="N20" s="302"/>
      <c r="O20" s="253"/>
      <c r="P20" s="178" t="e">
        <f>MATCH(Tabla22174247526772102112248235[[#This Row],[PROBABILIDAD %.4]],$V$14:$V$18,0)</f>
        <v>#N/A</v>
      </c>
      <c r="Q20" s="254"/>
      <c r="R20" s="178" t="e">
        <f>MATCH(Tabla22174247526772102112248235[[#This Row],[IMPACTO.6]],$W$13:$AA$13,)</f>
        <v>#N/A</v>
      </c>
      <c r="S20" s="296" t="str">
        <f>IF(OR(Tabla22174247526772102112248235[[#This Row],[PROBABILIDAD %.4]]=0,Tabla22174247526772102112248235[[#This Row],[IMPACTO.6]]=0),"",INDEX(Eduardo,P20,R20))</f>
        <v/>
      </c>
      <c r="T20" s="302"/>
      <c r="W20" s="179"/>
      <c r="X20" s="179"/>
      <c r="Y20" s="179"/>
      <c r="Z20" s="179"/>
      <c r="AA20" s="179"/>
      <c r="AB20" s="179"/>
      <c r="AC20" s="179"/>
      <c r="AD20" s="179"/>
      <c r="AE20" s="179"/>
      <c r="AF20" s="179"/>
      <c r="AG20" s="179"/>
      <c r="AH20" s="179"/>
    </row>
    <row r="21" spans="2:34" s="166" customFormat="1" ht="81" hidden="1" customHeight="1" x14ac:dyDescent="0.25">
      <c r="B21" s="237" t="s">
        <v>589</v>
      </c>
      <c r="C21" s="254"/>
      <c r="D21" s="178" t="e">
        <f>MATCH(Tabla22174247526772102112248235[[#This Row],[PROBABILIDAD %.3]],$V$14:$V$18,0)</f>
        <v>#N/A</v>
      </c>
      <c r="E21" s="254"/>
      <c r="F21" s="178" t="e">
        <f>MATCH(Tabla22174247526772102112248235[[#This Row],[IMPACTO.3]],$W$13:$AA$13,)</f>
        <v>#N/A</v>
      </c>
      <c r="G21" s="296" t="str">
        <f>IF(OR(Tabla22174247526772102112248235[[#This Row],[PROBABILIDAD %.3]]=0,Tabla22174247526772102112248235[[#This Row],[IMPACTO.3]]=0),"",INDEX(Eduardo,D21,F21))</f>
        <v/>
      </c>
      <c r="H21" s="302"/>
      <c r="I21" s="253"/>
      <c r="J21" s="178" t="e">
        <f>MATCH(Tabla22174247526772102112248235[[#This Row],[PROBABILIDAD %.32]],$V$14:$V$18,0)</f>
        <v>#N/A</v>
      </c>
      <c r="K21" s="254"/>
      <c r="L21" s="178" t="e">
        <f>MATCH(Tabla22174247526772102112248235[[#This Row],[IMPACTO.5]],$W$13:$AA$13,)</f>
        <v>#N/A</v>
      </c>
      <c r="M21" s="296" t="str">
        <f>IF(OR(Tabla22174247526772102112248235[[#This Row],[PROBABILIDAD %.32]]=0,Tabla22174247526772102112248235[[#This Row],[IMPACTO.5]]=0),"",INDEX(Eduardo,J21,L21))</f>
        <v/>
      </c>
      <c r="N21" s="302"/>
      <c r="O21" s="253"/>
      <c r="P21" s="178" t="e">
        <f>MATCH(Tabla22174247526772102112248235[[#This Row],[PROBABILIDAD %.4]],$V$14:$V$18,0)</f>
        <v>#N/A</v>
      </c>
      <c r="Q21" s="254"/>
      <c r="R21" s="178" t="e">
        <f>MATCH(Tabla22174247526772102112248235[[#This Row],[IMPACTO.6]],$W$13:$AA$13,)</f>
        <v>#N/A</v>
      </c>
      <c r="S21" s="296" t="str">
        <f>IF(OR(Tabla22174247526772102112248235[[#This Row],[PROBABILIDAD %.4]]=0,Tabla22174247526772102112248235[[#This Row],[IMPACTO.6]]=0),"",INDEX(Eduardo,P21,R21))</f>
        <v/>
      </c>
      <c r="T21" s="302"/>
      <c r="W21" s="179"/>
      <c r="X21" s="179"/>
      <c r="Y21" s="179"/>
      <c r="Z21" s="179"/>
      <c r="AA21" s="179"/>
      <c r="AB21" s="179"/>
      <c r="AC21" s="179"/>
      <c r="AD21" s="179"/>
      <c r="AE21" s="179"/>
      <c r="AF21" s="179"/>
      <c r="AG21" s="179"/>
      <c r="AH21" s="179"/>
    </row>
    <row r="22" spans="2:34" s="166" customFormat="1" ht="81" hidden="1" customHeight="1" x14ac:dyDescent="0.25">
      <c r="B22" s="249" t="s">
        <v>590</v>
      </c>
      <c r="C22" s="254"/>
      <c r="D22" s="178" t="e">
        <f>MATCH(Tabla22174247526772102112248235[[#This Row],[PROBABILIDAD %.3]],$V$14:$V$18,0)</f>
        <v>#N/A</v>
      </c>
      <c r="E22" s="254"/>
      <c r="F22" s="178" t="e">
        <f>MATCH(Tabla22174247526772102112248235[[#This Row],[IMPACTO.3]],$W$13:$AA$13,)</f>
        <v>#N/A</v>
      </c>
      <c r="G22" s="296" t="str">
        <f>IF(OR(Tabla22174247526772102112248235[[#This Row],[PROBABILIDAD %.3]]=0,Tabla22174247526772102112248235[[#This Row],[IMPACTO.3]]=0),"",INDEX(Eduardo,D22,F22))</f>
        <v/>
      </c>
      <c r="H22" s="302"/>
      <c r="I22" s="253"/>
      <c r="J22" s="178" t="e">
        <f>MATCH(Tabla22174247526772102112248235[[#This Row],[PROBABILIDAD %.32]],$V$14:$V$18,0)</f>
        <v>#N/A</v>
      </c>
      <c r="K22" s="254"/>
      <c r="L22" s="178" t="e">
        <f>MATCH(Tabla22174247526772102112248235[[#This Row],[IMPACTO.5]],$W$13:$AA$13,)</f>
        <v>#N/A</v>
      </c>
      <c r="M22" s="296" t="str">
        <f>IF(OR(Tabla22174247526772102112248235[[#This Row],[PROBABILIDAD %.32]]=0,Tabla22174247526772102112248235[[#This Row],[IMPACTO.5]]=0),"",INDEX(Eduardo,J22,L22))</f>
        <v/>
      </c>
      <c r="N22" s="302"/>
      <c r="O22" s="253"/>
      <c r="P22" s="178" t="e">
        <f>MATCH(Tabla22174247526772102112248235[[#This Row],[PROBABILIDAD %.4]],$V$14:$V$18,0)</f>
        <v>#N/A</v>
      </c>
      <c r="Q22" s="254"/>
      <c r="R22" s="178" t="e">
        <f>MATCH(Tabla22174247526772102112248235[[#This Row],[IMPACTO.6]],$W$13:$AA$13,)</f>
        <v>#N/A</v>
      </c>
      <c r="S22" s="296" t="str">
        <f>IF(OR(Tabla22174247526772102112248235[[#This Row],[PROBABILIDAD %.4]]=0,Tabla22174247526772102112248235[[#This Row],[IMPACTO.6]]=0),"",INDEX(Eduardo,P22,R22))</f>
        <v/>
      </c>
      <c r="T22" s="302"/>
    </row>
    <row r="23" spans="2:34" s="166" customFormat="1" ht="81" hidden="1" customHeight="1" x14ac:dyDescent="0.25">
      <c r="B23" s="249" t="s">
        <v>591</v>
      </c>
      <c r="C23" s="254"/>
      <c r="D23" s="178" t="e">
        <f>MATCH(Tabla22174247526772102112248235[[#This Row],[PROBABILIDAD %.3]],$V$14:$V$18,0)</f>
        <v>#N/A</v>
      </c>
      <c r="E23" s="254"/>
      <c r="F23" s="178" t="e">
        <f>MATCH(Tabla22174247526772102112248235[[#This Row],[IMPACTO.3]],$W$13:$AA$13,)</f>
        <v>#N/A</v>
      </c>
      <c r="G23" s="296" t="str">
        <f>IF(OR(Tabla22174247526772102112248235[[#This Row],[PROBABILIDAD %.3]]=0,Tabla22174247526772102112248235[[#This Row],[IMPACTO.3]]=0),"",INDEX(Eduardo,D23,F23))</f>
        <v/>
      </c>
      <c r="H23" s="302"/>
      <c r="I23" s="253"/>
      <c r="J23" s="178" t="e">
        <f>MATCH(Tabla22174247526772102112248235[[#This Row],[PROBABILIDAD %.32]],$V$14:$V$18,0)</f>
        <v>#N/A</v>
      </c>
      <c r="K23" s="254"/>
      <c r="L23" s="178" t="e">
        <f>MATCH(Tabla22174247526772102112248235[[#This Row],[IMPACTO.5]],$W$13:$AA$13,)</f>
        <v>#N/A</v>
      </c>
      <c r="M23" s="296" t="str">
        <f>IF(OR(Tabla22174247526772102112248235[[#This Row],[PROBABILIDAD %.32]]=0,Tabla22174247526772102112248235[[#This Row],[IMPACTO.5]]=0),"",INDEX(Eduardo,J23,L23))</f>
        <v/>
      </c>
      <c r="N23" s="302"/>
      <c r="O23" s="253"/>
      <c r="P23" s="178" t="e">
        <f>MATCH(Tabla22174247526772102112248235[[#This Row],[PROBABILIDAD %.4]],$V$14:$V$18,0)</f>
        <v>#N/A</v>
      </c>
      <c r="Q23" s="254"/>
      <c r="R23" s="178" t="e">
        <f>MATCH(Tabla22174247526772102112248235[[#This Row],[IMPACTO.6]],$W$13:$AA$13,)</f>
        <v>#N/A</v>
      </c>
      <c r="S23" s="296" t="str">
        <f>IF(OR(Tabla22174247526772102112248235[[#This Row],[PROBABILIDAD %.4]]=0,Tabla22174247526772102112248235[[#This Row],[IMPACTO.6]]=0),"",INDEX(Eduardo,P23,R23))</f>
        <v/>
      </c>
      <c r="T23" s="302"/>
    </row>
    <row r="24" spans="2:34" s="179" customFormat="1" ht="81" hidden="1" customHeight="1" x14ac:dyDescent="0.25">
      <c r="B24" s="249" t="s">
        <v>592</v>
      </c>
      <c r="C24" s="254"/>
      <c r="D24" s="178" t="e">
        <f>MATCH(Tabla22174247526772102112248235[[#This Row],[PROBABILIDAD %.3]],$V$14:$V$18,0)</f>
        <v>#N/A</v>
      </c>
      <c r="E24" s="254"/>
      <c r="F24" s="178" t="e">
        <f>MATCH(Tabla22174247526772102112248235[[#This Row],[IMPACTO.3]],$W$13:$AA$13,)</f>
        <v>#N/A</v>
      </c>
      <c r="G24" s="296" t="str">
        <f>IF(OR(Tabla22174247526772102112248235[[#This Row],[PROBABILIDAD %.3]]=0,Tabla22174247526772102112248235[[#This Row],[IMPACTO.3]]=0),"",INDEX(Eduardo,D24,F24))</f>
        <v/>
      </c>
      <c r="H24" s="302"/>
      <c r="I24" s="253"/>
      <c r="J24" s="178" t="e">
        <f>MATCH(Tabla22174247526772102112248235[[#This Row],[PROBABILIDAD %.32]],$V$14:$V$18,0)</f>
        <v>#N/A</v>
      </c>
      <c r="K24" s="254"/>
      <c r="L24" s="178" t="e">
        <f>MATCH(Tabla22174247526772102112248235[[#This Row],[IMPACTO.5]],$W$13:$AA$13,)</f>
        <v>#N/A</v>
      </c>
      <c r="M24" s="296" t="str">
        <f>IF(OR(Tabla22174247526772102112248235[[#This Row],[PROBABILIDAD %.32]]=0,Tabla22174247526772102112248235[[#This Row],[IMPACTO.5]]=0),"",INDEX(Eduardo,J24,L24))</f>
        <v/>
      </c>
      <c r="N24" s="302"/>
      <c r="O24" s="253"/>
      <c r="P24" s="178" t="e">
        <f>MATCH(Tabla22174247526772102112248235[[#This Row],[PROBABILIDAD %.4]],$V$14:$V$18,0)</f>
        <v>#N/A</v>
      </c>
      <c r="Q24" s="254"/>
      <c r="R24" s="178" t="e">
        <f>MATCH(Tabla22174247526772102112248235[[#This Row],[IMPACTO.6]],$W$13:$AA$13,)</f>
        <v>#N/A</v>
      </c>
      <c r="S24" s="296" t="str">
        <f>IF(OR(Tabla22174247526772102112248235[[#This Row],[PROBABILIDAD %.4]]=0,Tabla22174247526772102112248235[[#This Row],[IMPACTO.6]]=0),"",INDEX(Eduardo,P24,R24))</f>
        <v/>
      </c>
      <c r="T24" s="302"/>
      <c r="W24" s="166"/>
      <c r="X24" s="166"/>
      <c r="Y24" s="166"/>
      <c r="Z24" s="166"/>
      <c r="AA24" s="166"/>
      <c r="AB24" s="166"/>
      <c r="AC24" s="166"/>
      <c r="AD24" s="166"/>
      <c r="AE24" s="166"/>
      <c r="AF24" s="166"/>
      <c r="AG24" s="166"/>
      <c r="AH24" s="166"/>
    </row>
    <row r="25" spans="2:34" s="179" customFormat="1" ht="81" hidden="1" customHeight="1" x14ac:dyDescent="0.25">
      <c r="B25" s="237" t="s">
        <v>593</v>
      </c>
      <c r="C25" s="254"/>
      <c r="D25" s="178" t="e">
        <f>MATCH(Tabla22174247526772102112248235[[#This Row],[PROBABILIDAD %.3]],$V$14:$V$18,0)</f>
        <v>#N/A</v>
      </c>
      <c r="E25" s="254"/>
      <c r="F25" s="178" t="e">
        <f>MATCH(Tabla22174247526772102112248235[[#This Row],[IMPACTO.3]],$W$13:$AA$13,)</f>
        <v>#N/A</v>
      </c>
      <c r="G25" s="296" t="str">
        <f>IF(OR(Tabla22174247526772102112248235[[#This Row],[PROBABILIDAD %.3]]=0,Tabla22174247526772102112248235[[#This Row],[IMPACTO.3]]=0),"",INDEX(Eduardo,D25,F25))</f>
        <v/>
      </c>
      <c r="H25" s="302"/>
      <c r="I25" s="253"/>
      <c r="J25" s="178" t="e">
        <f>MATCH(Tabla22174247526772102112248235[[#This Row],[PROBABILIDAD %.32]],$V$14:$V$18,0)</f>
        <v>#N/A</v>
      </c>
      <c r="K25" s="254"/>
      <c r="L25" s="178" t="e">
        <f>MATCH(Tabla22174247526772102112248235[[#This Row],[IMPACTO.5]],$W$13:$AA$13,)</f>
        <v>#N/A</v>
      </c>
      <c r="M25" s="296" t="str">
        <f>IF(OR(Tabla22174247526772102112248235[[#This Row],[PROBABILIDAD %.32]]=0,Tabla22174247526772102112248235[[#This Row],[IMPACTO.5]]=0),"",INDEX(Eduardo,J25,L25))</f>
        <v/>
      </c>
      <c r="N25" s="302"/>
      <c r="O25" s="253"/>
      <c r="P25" s="178" t="e">
        <f>MATCH(Tabla22174247526772102112248235[[#This Row],[PROBABILIDAD %.4]],$V$14:$V$18,0)</f>
        <v>#N/A</v>
      </c>
      <c r="Q25" s="254"/>
      <c r="R25" s="178" t="e">
        <f>MATCH(Tabla22174247526772102112248235[[#This Row],[IMPACTO.6]],$W$13:$AA$13,)</f>
        <v>#N/A</v>
      </c>
      <c r="S25" s="296" t="str">
        <f>IF(OR(Tabla22174247526772102112248235[[#This Row],[PROBABILIDAD %.4]]=0,Tabla22174247526772102112248235[[#This Row],[IMPACTO.6]]=0),"",INDEX(Eduardo,P25,R25))</f>
        <v/>
      </c>
      <c r="T25" s="302"/>
      <c r="W25" s="166"/>
      <c r="X25" s="166"/>
      <c r="Y25" s="166"/>
      <c r="Z25" s="166"/>
      <c r="AA25" s="166"/>
      <c r="AB25" s="166"/>
      <c r="AC25" s="166"/>
      <c r="AD25" s="166"/>
      <c r="AE25" s="166"/>
      <c r="AF25" s="166"/>
      <c r="AG25" s="166"/>
      <c r="AH25" s="166"/>
    </row>
    <row r="26" spans="2:34" s="216" customFormat="1" ht="77.25" hidden="1" customHeight="1" thickBot="1" x14ac:dyDescent="0.4">
      <c r="B26" s="249" t="s">
        <v>594</v>
      </c>
      <c r="C26" s="317"/>
      <c r="D26" s="304" t="e">
        <f>MATCH(Tabla22174247526772102112248235[[#This Row],[PROBABILIDAD %.3]],$V$14:$V$18,0)</f>
        <v>#N/A</v>
      </c>
      <c r="E26" s="305"/>
      <c r="F26" s="304" t="e">
        <f>MATCH(Tabla22174247526772102112248235[[#This Row],[IMPACTO.3]],$W$13:$AA$13,)</f>
        <v>#N/A</v>
      </c>
      <c r="G26" s="306" t="str">
        <f>IF(OR(Tabla22174247526772102112248235[[#This Row],[PROBABILIDAD %.3]]=0,Tabla22174247526772102112248235[[#This Row],[IMPACTO.3]]=0),"",INDEX(Eduardo,D26,F26))</f>
        <v/>
      </c>
      <c r="H26" s="307"/>
      <c r="I26" s="303"/>
      <c r="J26" s="304" t="e">
        <f>MATCH(Tabla22174247526772102112248235[[#This Row],[PROBABILIDAD %.32]],$V$14:$V$18,0)</f>
        <v>#N/A</v>
      </c>
      <c r="K26" s="305"/>
      <c r="L26" s="304" t="e">
        <f>MATCH(Tabla22174247526772102112248235[[#This Row],[IMPACTO.5]],$W$13:$AA$13,)</f>
        <v>#N/A</v>
      </c>
      <c r="M26" s="306" t="str">
        <f>IF(OR(Tabla22174247526772102112248235[[#This Row],[PROBABILIDAD %.32]]=0,Tabla22174247526772102112248235[[#This Row],[IMPACTO.5]]=0),"",INDEX(Eduardo,J26,L26))</f>
        <v/>
      </c>
      <c r="N26" s="307"/>
      <c r="O26" s="303"/>
      <c r="P26" s="304" t="e">
        <f>MATCH(Tabla22174247526772102112248235[[#This Row],[PROBABILIDAD %.4]],$V$14:$V$18,0)</f>
        <v>#N/A</v>
      </c>
      <c r="Q26" s="305"/>
      <c r="R26" s="304" t="e">
        <f>MATCH(Tabla22174247526772102112248235[[#This Row],[IMPACTO.6]],$W$13:$AA$13,)</f>
        <v>#N/A</v>
      </c>
      <c r="S26" s="306" t="str">
        <f>IF(OR(Tabla22174247526772102112248235[[#This Row],[PROBABILIDAD %.4]]=0,Tabla22174247526772102112248235[[#This Row],[IMPACTO.6]]=0),"",INDEX(Eduardo,P26,R26))</f>
        <v/>
      </c>
      <c r="T26" s="307"/>
    </row>
    <row r="27" spans="2:34" s="216" customFormat="1" ht="20.25" customHeight="1" x14ac:dyDescent="0.35">
      <c r="R27" s="274"/>
    </row>
    <row r="30" spans="2:34" ht="172.9" customHeight="1" x14ac:dyDescent="0.65">
      <c r="B30" s="689" t="s">
        <v>595</v>
      </c>
      <c r="C30" s="690"/>
      <c r="D30" s="690"/>
      <c r="E30" s="690"/>
      <c r="F30" s="690"/>
      <c r="G30" s="690"/>
      <c r="H30" s="690"/>
      <c r="I30" s="690"/>
      <c r="J30" s="690"/>
      <c r="K30" s="690"/>
      <c r="L30" s="690"/>
      <c r="M30" s="690"/>
      <c r="N30" s="690"/>
      <c r="O30" s="690"/>
      <c r="P30" s="690"/>
      <c r="Q30" s="690"/>
      <c r="R30" s="690"/>
      <c r="S30" s="690"/>
      <c r="T30" s="690"/>
    </row>
  </sheetData>
  <mergeCells count="7">
    <mergeCell ref="W12:AA12"/>
    <mergeCell ref="B30:T30"/>
    <mergeCell ref="B8:E8"/>
    <mergeCell ref="B10:T10"/>
    <mergeCell ref="B11:H11"/>
    <mergeCell ref="I11:N11"/>
    <mergeCell ref="O11:T11"/>
  </mergeCells>
  <conditionalFormatting sqref="G13:H26">
    <cfRule type="cellIs" dxfId="77" priority="9" operator="equal">
      <formula>"EXTREMO"</formula>
    </cfRule>
    <cfRule type="cellIs" dxfId="76" priority="10" operator="equal">
      <formula>"ALTO"</formula>
    </cfRule>
    <cfRule type="cellIs" dxfId="75" priority="11" operator="equal">
      <formula>"MODERADO"</formula>
    </cfRule>
    <cfRule type="cellIs" dxfId="74" priority="12" operator="equal">
      <formula>"BAJO"</formula>
    </cfRule>
  </conditionalFormatting>
  <conditionalFormatting sqref="M13:N26">
    <cfRule type="cellIs" dxfId="73" priority="5" operator="equal">
      <formula>"EXTREMO"</formula>
    </cfRule>
    <cfRule type="cellIs" dxfId="72" priority="6" operator="equal">
      <formula>"ALTO"</formula>
    </cfRule>
    <cfRule type="cellIs" dxfId="71" priority="7" operator="equal">
      <formula>"MODERADO"</formula>
    </cfRule>
    <cfRule type="cellIs" dxfId="70" priority="8" operator="equal">
      <formula>"BAJO"</formula>
    </cfRule>
  </conditionalFormatting>
  <conditionalFormatting sqref="S13:T26">
    <cfRule type="cellIs" dxfId="69" priority="1" operator="equal">
      <formula>"EXTREMO"</formula>
    </cfRule>
    <cfRule type="cellIs" dxfId="68" priority="2" operator="equal">
      <formula>"ALTO"</formula>
    </cfRule>
    <cfRule type="cellIs" dxfId="67" priority="3" operator="equal">
      <formula>"MODERADO"</formula>
    </cfRule>
    <cfRule type="cellIs" dxfId="66" priority="4" operator="equal">
      <formula>"BAJO"</formula>
    </cfRule>
  </conditionalFormatting>
  <pageMargins left="0.31496062992125984" right="0.19685039370078741" top="0.6692913385826772" bottom="0.39370078740157483" header="0.11811023622047245" footer="0.15748031496062992"/>
  <pageSetup scale="21" fitToHeight="0" orientation="landscape" r:id="rId1"/>
  <headerFooter>
    <oddHeader>&amp;C&amp;G</oddHeader>
    <oddFooter>&amp;C&amp;G</oddFooter>
  </headerFooter>
  <drawing r:id="rId2"/>
  <legacyDrawing r:id="rId3"/>
  <legacyDrawingHF r:id="rId4"/>
  <tableParts count="1">
    <tablePart r:id="rId5"/>
  </tableParts>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C7833-C90E-42DD-85ED-402B95DC4ECC}">
  <dimension ref="A1:AN13"/>
  <sheetViews>
    <sheetView topLeftCell="O1" zoomScale="85" zoomScaleNormal="85" workbookViewId="0">
      <selection activeCell="AM8" sqref="AM8:AM13"/>
    </sheetView>
  </sheetViews>
  <sheetFormatPr baseColWidth="10" defaultRowHeight="15" x14ac:dyDescent="0.25"/>
  <cols>
    <col min="1" max="1" width="16.7109375" bestFit="1" customWidth="1"/>
    <col min="2" max="2" width="9.85546875" customWidth="1"/>
    <col min="4" max="4" width="14.42578125" customWidth="1"/>
    <col min="5" max="5" width="28.7109375" customWidth="1"/>
    <col min="6" max="6" width="14.7109375" customWidth="1"/>
    <col min="7" max="7" width="37.7109375" customWidth="1"/>
    <col min="8" max="8" width="11.5703125" customWidth="1"/>
    <col min="9" max="9" width="10" bestFit="1" customWidth="1"/>
    <col min="10" max="10" width="11.5703125" customWidth="1"/>
    <col min="11" max="11" width="4.7109375" bestFit="1" customWidth="1"/>
    <col min="12" max="12" width="10" customWidth="1"/>
    <col min="13" max="13" width="4.7109375" bestFit="1" customWidth="1"/>
    <col min="14" max="14" width="10.5703125" customWidth="1"/>
    <col min="15" max="15" width="9.42578125" customWidth="1"/>
    <col min="16" max="16" width="20.7109375" customWidth="1"/>
    <col min="17" max="17" width="32.28515625" customWidth="1"/>
    <col min="18" max="18" width="11.28515625" customWidth="1"/>
    <col min="19" max="19" width="7.28515625" customWidth="1"/>
    <col min="20" max="20" width="9.42578125" bestFit="1" customWidth="1"/>
    <col min="21" max="21" width="4.28515625" customWidth="1"/>
    <col min="22" max="22" width="14" style="288" customWidth="1"/>
    <col min="23" max="23" width="4.7109375" style="288" bestFit="1" customWidth="1"/>
    <col min="24" max="24" width="13.28515625" customWidth="1"/>
    <col min="25" max="25" width="13.42578125" customWidth="1"/>
    <col min="26" max="26" width="10.28515625" customWidth="1"/>
    <col min="27" max="27" width="9.28515625" bestFit="1" customWidth="1"/>
    <col min="28" max="29" width="11" customWidth="1"/>
    <col min="30" max="30" width="11.7109375" customWidth="1"/>
    <col min="31" max="31" width="4.28515625" bestFit="1" customWidth="1"/>
    <col min="33" max="33" width="4.7109375" customWidth="1"/>
    <col min="35" max="35" width="10.42578125" customWidth="1"/>
    <col min="36" max="36" width="28.140625" customWidth="1"/>
    <col min="38" max="38" width="15.28515625" customWidth="1"/>
  </cols>
  <sheetData>
    <row r="1" spans="1:40" ht="22.5" customHeight="1" x14ac:dyDescent="0.25">
      <c r="A1" s="703"/>
      <c r="B1" s="704"/>
      <c r="C1" s="704"/>
      <c r="D1" s="707" t="s">
        <v>38</v>
      </c>
      <c r="E1" s="708"/>
      <c r="F1" s="708"/>
      <c r="G1" s="708"/>
      <c r="H1" s="708"/>
      <c r="I1" s="708"/>
      <c r="J1" s="708"/>
      <c r="K1" s="708"/>
      <c r="L1" s="708"/>
      <c r="M1" s="708"/>
      <c r="N1" s="708"/>
      <c r="O1" s="708"/>
      <c r="P1" s="708"/>
      <c r="Q1" s="708"/>
      <c r="R1" s="708"/>
      <c r="S1" s="708"/>
      <c r="T1" s="708"/>
      <c r="U1" s="708"/>
      <c r="V1" s="708"/>
      <c r="W1" s="708"/>
      <c r="X1" s="708"/>
      <c r="Y1" s="708"/>
      <c r="Z1" s="708"/>
      <c r="AA1" s="708"/>
      <c r="AB1" s="708"/>
      <c r="AC1" s="708"/>
      <c r="AD1" s="708"/>
      <c r="AE1" s="708"/>
      <c r="AF1" s="708"/>
      <c r="AG1" s="708"/>
      <c r="AH1" s="708"/>
      <c r="AI1" s="708"/>
      <c r="AJ1" s="708"/>
      <c r="AK1" s="709"/>
      <c r="AL1" s="713" t="s">
        <v>467</v>
      </c>
      <c r="AM1" s="714"/>
      <c r="AN1" s="715"/>
    </row>
    <row r="2" spans="1:40" ht="22.5" customHeight="1" thickBot="1" x14ac:dyDescent="0.3">
      <c r="A2" s="703"/>
      <c r="B2" s="704"/>
      <c r="C2" s="704"/>
      <c r="D2" s="710"/>
      <c r="E2" s="711"/>
      <c r="F2" s="711"/>
      <c r="G2" s="711"/>
      <c r="H2" s="711"/>
      <c r="I2" s="711"/>
      <c r="J2" s="711"/>
      <c r="K2" s="711"/>
      <c r="L2" s="711"/>
      <c r="M2" s="711"/>
      <c r="N2" s="711"/>
      <c r="O2" s="711"/>
      <c r="P2" s="711"/>
      <c r="Q2" s="711"/>
      <c r="R2" s="711"/>
      <c r="S2" s="711"/>
      <c r="T2" s="711"/>
      <c r="U2" s="711"/>
      <c r="V2" s="711"/>
      <c r="W2" s="711"/>
      <c r="X2" s="711"/>
      <c r="Y2" s="711"/>
      <c r="Z2" s="711"/>
      <c r="AA2" s="711"/>
      <c r="AB2" s="711"/>
      <c r="AC2" s="711"/>
      <c r="AD2" s="711"/>
      <c r="AE2" s="711"/>
      <c r="AF2" s="711"/>
      <c r="AG2" s="711"/>
      <c r="AH2" s="711"/>
      <c r="AI2" s="711"/>
      <c r="AJ2" s="711"/>
      <c r="AK2" s="712"/>
      <c r="AL2" s="716" t="s">
        <v>468</v>
      </c>
      <c r="AM2" s="717"/>
      <c r="AN2" s="718"/>
    </row>
    <row r="3" spans="1:40" ht="22.5" customHeight="1" x14ac:dyDescent="0.25">
      <c r="A3" s="703"/>
      <c r="B3" s="704"/>
      <c r="C3" s="704"/>
      <c r="D3" s="707" t="s">
        <v>469</v>
      </c>
      <c r="E3" s="708"/>
      <c r="F3" s="708"/>
      <c r="G3" s="708"/>
      <c r="H3" s="708"/>
      <c r="I3" s="708"/>
      <c r="J3" s="708"/>
      <c r="K3" s="708"/>
      <c r="L3" s="708"/>
      <c r="M3" s="708"/>
      <c r="N3" s="708"/>
      <c r="O3" s="708"/>
      <c r="P3" s="708"/>
      <c r="Q3" s="708"/>
      <c r="R3" s="708"/>
      <c r="S3" s="708"/>
      <c r="T3" s="708"/>
      <c r="U3" s="708"/>
      <c r="V3" s="708"/>
      <c r="W3" s="708"/>
      <c r="X3" s="708"/>
      <c r="Y3" s="708"/>
      <c r="Z3" s="708"/>
      <c r="AA3" s="708"/>
      <c r="AB3" s="708"/>
      <c r="AC3" s="708"/>
      <c r="AD3" s="708"/>
      <c r="AE3" s="708"/>
      <c r="AF3" s="708"/>
      <c r="AG3" s="708"/>
      <c r="AH3" s="708"/>
      <c r="AI3" s="708"/>
      <c r="AJ3" s="708"/>
      <c r="AK3" s="709"/>
      <c r="AL3" s="716" t="s">
        <v>470</v>
      </c>
      <c r="AM3" s="717"/>
      <c r="AN3" s="718"/>
    </row>
    <row r="4" spans="1:40" ht="22.5" customHeight="1" thickBot="1" x14ac:dyDescent="0.3">
      <c r="A4" s="705"/>
      <c r="B4" s="706"/>
      <c r="C4" s="706"/>
      <c r="D4" s="710"/>
      <c r="E4" s="711"/>
      <c r="F4" s="711"/>
      <c r="G4" s="711"/>
      <c r="H4" s="711"/>
      <c r="I4" s="711"/>
      <c r="J4" s="711"/>
      <c r="K4" s="711"/>
      <c r="L4" s="711"/>
      <c r="M4" s="711"/>
      <c r="N4" s="711"/>
      <c r="O4" s="711"/>
      <c r="P4" s="711"/>
      <c r="Q4" s="711"/>
      <c r="R4" s="711"/>
      <c r="S4" s="711"/>
      <c r="T4" s="711"/>
      <c r="U4" s="711"/>
      <c r="V4" s="711"/>
      <c r="W4" s="711"/>
      <c r="X4" s="711"/>
      <c r="Y4" s="711"/>
      <c r="Z4" s="711"/>
      <c r="AA4" s="711"/>
      <c r="AB4" s="711"/>
      <c r="AC4" s="711"/>
      <c r="AD4" s="711"/>
      <c r="AE4" s="711"/>
      <c r="AF4" s="711"/>
      <c r="AG4" s="711"/>
      <c r="AH4" s="711"/>
      <c r="AI4" s="711"/>
      <c r="AJ4" s="711"/>
      <c r="AK4" s="712"/>
      <c r="AL4" s="719" t="s">
        <v>471</v>
      </c>
      <c r="AM4" s="720"/>
      <c r="AN4" s="721"/>
    </row>
    <row r="5" spans="1:40" ht="7.5" customHeight="1" thickBot="1" x14ac:dyDescent="0.3">
      <c r="V5"/>
      <c r="W5"/>
    </row>
    <row r="6" spans="1:40" ht="14.65" customHeight="1" x14ac:dyDescent="0.25">
      <c r="A6" s="722" t="s">
        <v>0</v>
      </c>
      <c r="B6" s="701" t="s">
        <v>472</v>
      </c>
      <c r="C6" s="701" t="s">
        <v>473</v>
      </c>
      <c r="D6" s="701" t="s">
        <v>474</v>
      </c>
      <c r="E6" s="701" t="s">
        <v>475</v>
      </c>
      <c r="F6" s="701" t="s">
        <v>476</v>
      </c>
      <c r="G6" s="701" t="s">
        <v>477</v>
      </c>
      <c r="H6" s="701" t="s">
        <v>478</v>
      </c>
      <c r="I6" s="701" t="s">
        <v>479</v>
      </c>
      <c r="J6" s="701" t="s">
        <v>480</v>
      </c>
      <c r="K6" s="701" t="s">
        <v>481</v>
      </c>
      <c r="L6" s="701" t="s">
        <v>482</v>
      </c>
      <c r="M6" s="701" t="s">
        <v>481</v>
      </c>
      <c r="N6" s="701" t="s">
        <v>483</v>
      </c>
      <c r="O6" s="701" t="s">
        <v>484</v>
      </c>
      <c r="P6" s="701" t="s">
        <v>485</v>
      </c>
      <c r="Q6" s="701" t="s">
        <v>486</v>
      </c>
      <c r="R6" s="701" t="s">
        <v>487</v>
      </c>
      <c r="S6" s="701"/>
      <c r="T6" s="701" t="s">
        <v>488</v>
      </c>
      <c r="U6" s="701"/>
      <c r="V6" s="701"/>
      <c r="W6" s="701"/>
      <c r="X6" s="701"/>
      <c r="Y6" s="701"/>
      <c r="Z6" s="701"/>
      <c r="AA6" s="701"/>
      <c r="AB6" s="701" t="s">
        <v>489</v>
      </c>
      <c r="AC6" s="701" t="s">
        <v>490</v>
      </c>
      <c r="AD6" s="701" t="s">
        <v>491</v>
      </c>
      <c r="AE6" s="701" t="s">
        <v>481</v>
      </c>
      <c r="AF6" s="724" t="s">
        <v>492</v>
      </c>
      <c r="AG6" s="724" t="s">
        <v>481</v>
      </c>
      <c r="AH6" s="724" t="s">
        <v>493</v>
      </c>
      <c r="AI6" s="724" t="s">
        <v>494</v>
      </c>
      <c r="AJ6" s="724" t="s">
        <v>495</v>
      </c>
      <c r="AK6" s="724" t="s">
        <v>496</v>
      </c>
      <c r="AL6" s="724" t="s">
        <v>497</v>
      </c>
      <c r="AM6" s="724" t="s">
        <v>498</v>
      </c>
      <c r="AN6" s="728" t="s">
        <v>499</v>
      </c>
    </row>
    <row r="7" spans="1:40" s="278" customFormat="1" ht="25.5" x14ac:dyDescent="0.25">
      <c r="A7" s="723"/>
      <c r="B7" s="702"/>
      <c r="C7" s="702"/>
      <c r="D7" s="702"/>
      <c r="E7" s="702"/>
      <c r="F7" s="702"/>
      <c r="G7" s="702"/>
      <c r="H7" s="702"/>
      <c r="I7" s="702"/>
      <c r="J7" s="702"/>
      <c r="K7" s="702"/>
      <c r="L7" s="702"/>
      <c r="M7" s="702"/>
      <c r="N7" s="702"/>
      <c r="O7" s="702"/>
      <c r="P7" s="702"/>
      <c r="Q7" s="702"/>
      <c r="R7" s="275" t="s">
        <v>500</v>
      </c>
      <c r="S7" s="275" t="s">
        <v>501</v>
      </c>
      <c r="T7" s="275" t="s">
        <v>502</v>
      </c>
      <c r="U7" s="275" t="s">
        <v>481</v>
      </c>
      <c r="V7" s="275" t="s">
        <v>503</v>
      </c>
      <c r="W7" s="275" t="s">
        <v>481</v>
      </c>
      <c r="X7" s="276" t="s">
        <v>504</v>
      </c>
      <c r="Y7" s="277" t="s">
        <v>505</v>
      </c>
      <c r="Z7" s="277" t="s">
        <v>479</v>
      </c>
      <c r="AA7" s="277" t="s">
        <v>506</v>
      </c>
      <c r="AB7" s="702"/>
      <c r="AC7" s="702"/>
      <c r="AD7" s="702"/>
      <c r="AE7" s="702"/>
      <c r="AF7" s="725"/>
      <c r="AG7" s="725"/>
      <c r="AH7" s="725"/>
      <c r="AI7" s="725"/>
      <c r="AJ7" s="725"/>
      <c r="AK7" s="725"/>
      <c r="AL7" s="725"/>
      <c r="AM7" s="725"/>
      <c r="AN7" s="729"/>
    </row>
    <row r="8" spans="1:40" s="286" customFormat="1" ht="60" x14ac:dyDescent="0.25">
      <c r="A8" s="730" t="s">
        <v>299</v>
      </c>
      <c r="B8" s="279">
        <v>1</v>
      </c>
      <c r="C8" s="280" t="s">
        <v>507</v>
      </c>
      <c r="D8" s="280" t="s">
        <v>508</v>
      </c>
      <c r="E8" s="280" t="s">
        <v>509</v>
      </c>
      <c r="F8" s="279" t="s">
        <v>510</v>
      </c>
      <c r="G8" s="279" t="s">
        <v>511</v>
      </c>
      <c r="H8" s="279" t="s">
        <v>512</v>
      </c>
      <c r="I8" s="279" t="s">
        <v>513</v>
      </c>
      <c r="J8" s="279" t="s">
        <v>514</v>
      </c>
      <c r="K8" s="281" t="str">
        <f>IF(J8="Muy Alta","100%",IF(J8="Alta","80%",IF(J8="Media","60%",IF(J8="Baja","40%",IF(J8="Muy Baja","20%")))))</f>
        <v>60%</v>
      </c>
      <c r="L8" s="279" t="s">
        <v>295</v>
      </c>
      <c r="M8" s="281" t="str">
        <f>IF(L8="Catastrófico","100%",IF(L8="Mayor","80%",IF(L8="Moderado","60%",IF(L8="Menor","40%",IF(L8="Leve","20%")))))</f>
        <v>60%</v>
      </c>
      <c r="N8" s="282" t="str">
        <f>IF(J8&lt;&gt;"",IF(L8&lt;&gt;"",
IF(AND(J8 = "Muy Baja",L8 = "Leve"), "Bajo",
IF(AND(J8 = "Muy Baja",L8 = "Menor"), "Bajo",
IF(AND(J8 = "Muy Baja",L8 = "Moderado"), "Moderado",
IF(AND(J8 = "Muy Baja",L8 = "Mayor"), "Alto",
IF(AND(J8 = "Muy Baja",L8 = "Catastrófico"), "Extremo",
IF(AND(J8 = "Baja",L8 = "Leve"), "Bajo",
IF(AND(J8 = "Baja",L8 = "Menor"), "Moderado",
IF(AND(J8 = "Baja",L8 = "Moderado"), "Moderado",
IF(AND(J8 = "Baja",L8 = "Mayor"), "Alto",
IF(AND(J8 = "Baja",L8 = "Catastrófico"), "Extremo",
IF(AND(J8 = "Media",L8 = "Leve"), "Moderado",
IF(AND(J8 = "Media",L8 = "Menor"), "Moderado",
IF(AND(J8 = "Media",L8 = "Moderado"), " Moderado",
IF(AND(J8 = "Media",L8 = "Mayor"), "Alto",
IF(AND(J8 = "Media",L8 = "Catastrófico"), "Extremo",
IF(AND(J8 = "Alta",L8 = "Leve"), "Moderado",
IF(AND(J8 = "Alta",L8 = "Menor"), "Moderado",
IF(AND(J8 = "Alta",L8 = "Moderado"), "Alto",
IF(AND(J8 = "Alta",L8 = "Mayor"), "Alto",
IF(AND(J8 = "Alta",L8 = "Catastrófico"), "Extremo",
IF(AND(J8 = "Muy Alta",L8 = "Leve"), "Alto",
IF(AND(J8 = "Muy Alta",L8 = "Menor"), "Alto",
IF(AND(J8 = "Muy Alta",L8 = "Moderado"), "Alto",
IF(AND(J8 = "Muy Alta",L8 = "Mayor"), "Alto",
IF(AND(J8 = "Muy Alta",L8 = "Catastrófico"), "Extremo",
))))))))))))))))))))))))),"N/A"),"N/A")</f>
        <v xml:space="preserve"> Moderado</v>
      </c>
      <c r="O8" s="279">
        <v>1</v>
      </c>
      <c r="P8" s="283" t="s">
        <v>515</v>
      </c>
      <c r="Q8" s="279" t="s">
        <v>516</v>
      </c>
      <c r="R8" s="279" t="s">
        <v>517</v>
      </c>
      <c r="S8" s="279"/>
      <c r="T8" s="279" t="s">
        <v>518</v>
      </c>
      <c r="U8" s="281">
        <f t="shared" ref="U8:U13" si="0">IF(T8="Preventivo",25%,IF(T8="Detectivo",15%,IF(T8="Correctivo",10%)))</f>
        <v>0.15</v>
      </c>
      <c r="V8" s="279" t="s">
        <v>519</v>
      </c>
      <c r="W8" s="281">
        <f t="shared" ref="W8:W13" si="1">IF(V8="Automático",25%,IF(V8="Manual",15%))</f>
        <v>0.25</v>
      </c>
      <c r="X8" s="284">
        <f t="shared" ref="X8:X13" si="2">U8+W8</f>
        <v>0.4</v>
      </c>
      <c r="Y8" s="279" t="s">
        <v>520</v>
      </c>
      <c r="Z8" s="279" t="s">
        <v>521</v>
      </c>
      <c r="AA8" s="279" t="s">
        <v>522</v>
      </c>
      <c r="AB8" s="285">
        <f>K8-(K8*X8)</f>
        <v>0.36</v>
      </c>
      <c r="AC8" s="285">
        <f>M8-0</f>
        <v>0.6</v>
      </c>
      <c r="AD8" s="285" t="str">
        <f t="shared" ref="AD8:AD13" si="3">IF(AND(AE8&lt;=100%,AE8&gt;80%),"Muy alta",IF(AND(AE8&lt;=80%,AE8&gt;60%),"Alta",IF(AND(AE8&lt;=60%,AE8&gt;40%),"Media",IF(AND(AE8&lt;=40%,AE8&gt;20%),"Baja",IF(AND(AE8&lt;=20%,AE8&gt;=0%),"Muy Baja")))))</f>
        <v>Muy Baja</v>
      </c>
      <c r="AE8" s="281">
        <f>AB9</f>
        <v>0.18</v>
      </c>
      <c r="AF8" s="279" t="str">
        <f t="shared" ref="AF8:AF13" si="4">IF(AND(AG8&lt;=100%,AG8&gt;80%),"Catastrófico",IF(AND(AG8&lt;=80%,AG8&gt;60%),"Mayor",IF(AND(AG8&lt;=60%,AG8&gt;40%),"Moderado",IF(AND(AG8&lt;=40%,AG8&gt;20%),"Menor",IF(AND(AG8&lt;=20%,AG8&gt;=0%),"Leve")))))</f>
        <v>Moderado</v>
      </c>
      <c r="AG8" s="281">
        <f t="shared" ref="AG8:AG12" si="5">AC9</f>
        <v>0.6</v>
      </c>
      <c r="AH8" s="279" t="str">
        <f t="shared" ref="AH8:AH13" si="6">IF(AD8&lt;&gt;"",IF(AF8&lt;&gt;"",
IF(AND(AD8 = "Muy Baja",AF8 = "Leve"), "Bajo",
IF(AND(AD8 = "Muy Baja",AF8 = "Menor"), "Bajo",
IF(AND(AD8 = "Muy Baja",AF8 = "Moderado"), "Moderado",
IF(AND(AD8 = "Muy Baja",AF8 = "Mayor"), "Alto",
IF(AND(AD8 = "Muy Baja",AF8 = "Catastrófico"), "Extremo",
IF(AND(AD8 = "Baja",AF8 = "Leve"), "Bajo",
IF(AND(AD8 = "Baja",AF8 = "Menor"), "Moderado",
IF(AND(AD8 = "Baja",AF8 = "Moderado"), "Moderado",
IF(AND(AD8 = "Baja",AF8 = "Mayor"), "Alto",
IF(AND(AD8 = "Baja",AF8 = "Catastrófico"), "Extremo",
IF(AND(AD8= "Media",AF8 = "Leve"), "Moderado",
IF(AND(AD8 = "Media",AF8 = "Menor"), "Moderado",
IF(AND(AD8 = "Media",AF8 = "Moderado"), " Moderado",
IF(AND(AD8 = "Media",AF8 = "Mayor"), "Alto",
IF(AND(AD8 = "Media",AF8 = "Catastrófico"), "Extremo",
IF(AND(AD8 = "Alta",AF8 = "Leve"), "Moderado",
IF(AND(AD8 = "Alta",AF8 = "Menor"), "Moderado",
IF(AND(AD8 = "Alta",AF8 = "Moderado"), "Alto",
IF(AND(AD8 = "Alta",AF8 = "Mayor"), "Alto",
IF(AND(AD8 = "Alta",AF8 = "Catastrófico"), "Extremo",
IF(AND(AD8 = "Muy Alta",AF8 = "Leve"), "Alto",
IF(AND(AD8 = "Muy Alta",AF8 = "Menor"), "Alto",
IF(AND(AD8 = "Muy Alta",AF8 = "Moderado"), "Alto",
IF(AND(AD8 = "Muy Alta",AF8 = "Mayor"), "Alto",
IF(AND(AD8 = "Muy Alta",AF8 = "Catastrófico"), "Extremo",
))))))))))))))))))))))))),"N/A"),"N/A")</f>
        <v>Moderado</v>
      </c>
      <c r="AI8" s="279" t="s">
        <v>304</v>
      </c>
      <c r="AJ8" s="279" t="s">
        <v>523</v>
      </c>
      <c r="AK8" s="279" t="s">
        <v>524</v>
      </c>
      <c r="AL8" s="279" t="s">
        <v>525</v>
      </c>
      <c r="AM8" s="279" t="s">
        <v>295</v>
      </c>
      <c r="AN8" s="279"/>
    </row>
    <row r="9" spans="1:40" s="286" customFormat="1" ht="72" x14ac:dyDescent="0.25">
      <c r="A9" s="731"/>
      <c r="B9" s="730">
        <v>2</v>
      </c>
      <c r="C9" s="733" t="s">
        <v>507</v>
      </c>
      <c r="D9" s="733" t="s">
        <v>526</v>
      </c>
      <c r="E9" s="733" t="s">
        <v>527</v>
      </c>
      <c r="F9" s="730" t="s">
        <v>510</v>
      </c>
      <c r="G9" s="730" t="s">
        <v>511</v>
      </c>
      <c r="H9" s="730" t="s">
        <v>528</v>
      </c>
      <c r="I9" s="730" t="s">
        <v>513</v>
      </c>
      <c r="J9" s="730" t="s">
        <v>514</v>
      </c>
      <c r="K9" s="735" t="str">
        <f>IF(J9="Muy Alta","100%",IF(J9="Alta","80%",IF(J9="Media","60%",IF(J9="Baja","40%",IF(J9="Muy Baja","20%")))))</f>
        <v>60%</v>
      </c>
      <c r="L9" s="730" t="s">
        <v>295</v>
      </c>
      <c r="M9" s="735" t="str">
        <f>IF(L9="Catastrófico","100%",IF(L9="Mayor","80%",IF(L9="Moderado","60%",IF(L9="Menor","40%",IF(L9="Leve","20%")))))</f>
        <v>60%</v>
      </c>
      <c r="N9" s="726" t="str">
        <f>IF(J9&lt;&gt;"",IF(L9&lt;&gt;"",
IF(AND(J9 = "Muy Baja",L9 = "Leve"), "Bajo",
IF(AND(J9 = "Muy Baja",L9 = "Menor"), "Bajo",
IF(AND(J9 = "Muy Baja",L9 = "Moderado"), "Moderado",
IF(AND(J9 = "Muy Baja",L9 = "Mayor"), "Alto",
IF(AND(J9 = "Muy Baja",L9 = "Catastrófico"), "Extremo",
IF(AND(J9 = "Baja",L9 = "Leve"), "Bajo",
IF(AND(J9 = "Baja",L9 = "Menor"), "Moderado",
IF(AND(J9 = "Baja",L9 = "Moderado"), "Moderado",
IF(AND(J9 = "Baja",L9 = "Mayor"), "Alto",
IF(AND(J9 = "Baja",L9 = "Catastrófico"), "Extremo",
IF(AND(J9 = "Media",L9 = "Leve"), "Moderado",
IF(AND(J9 = "Media",L9 = "Menor"), "Moderado",
IF(AND(J9 = "Media",L9 = "Moderado"), " Moderado",
IF(AND(J9 = "Media",L9 = "Mayor"), "Alto",
IF(AND(J9 = "Media",L9 = "Catastrófico"), "Extremo",
IF(AND(J9 = "Alta",L9 = "Leve"), "Moderado",
IF(AND(J9 = "Alta",L9 = "Menor"), "Moderado",
IF(AND(J9 = "Alta",L9 = "Moderado"), "Alto",
IF(AND(J9 = "Alta",L9 = "Mayor"), "Alto",
IF(AND(J9 = "Alta",L9 = "Catastrófico"), "Extremo",
IF(AND(J9 = "Muy Alta",L9 = "Leve"), "Alto",
IF(AND(J9 = "Muy Alta",L9 = "Menor"), "Alto",
IF(AND(J9 = "Muy Alta",L9 = "Moderado"), "Alto",
IF(AND(J9 = "Muy Alta",L9 = "Mayor"), "Alto",
IF(AND(J9 = "Muy Alta",L9 = "Catastrófico"), "Extremo",
))))))))))))))))))))))))),"N/A"),"N/A")</f>
        <v xml:space="preserve"> Moderado</v>
      </c>
      <c r="O9" s="279">
        <v>2</v>
      </c>
      <c r="P9" s="283" t="s">
        <v>529</v>
      </c>
      <c r="Q9" s="279" t="s">
        <v>530</v>
      </c>
      <c r="R9" s="279" t="s">
        <v>517</v>
      </c>
      <c r="S9" s="279"/>
      <c r="T9" s="279" t="s">
        <v>531</v>
      </c>
      <c r="U9" s="281">
        <f t="shared" si="0"/>
        <v>0.25</v>
      </c>
      <c r="V9" s="279" t="s">
        <v>519</v>
      </c>
      <c r="W9" s="281">
        <f t="shared" si="1"/>
        <v>0.25</v>
      </c>
      <c r="X9" s="284">
        <f t="shared" si="2"/>
        <v>0.5</v>
      </c>
      <c r="Y9" s="279" t="s">
        <v>520</v>
      </c>
      <c r="Z9" s="279" t="s">
        <v>521</v>
      </c>
      <c r="AA9" s="279" t="s">
        <v>522</v>
      </c>
      <c r="AB9" s="285">
        <f>AB8-(AB8*X9)</f>
        <v>0.18</v>
      </c>
      <c r="AC9" s="285">
        <f>AC8</f>
        <v>0.6</v>
      </c>
      <c r="AD9" s="285" t="str">
        <f t="shared" si="3"/>
        <v>Muy Baja</v>
      </c>
      <c r="AE9" s="281">
        <f>AB10</f>
        <v>0.108</v>
      </c>
      <c r="AF9" s="279" t="str">
        <f t="shared" si="4"/>
        <v>Moderado</v>
      </c>
      <c r="AG9" s="281">
        <f t="shared" si="5"/>
        <v>0.6</v>
      </c>
      <c r="AH9" s="279" t="str">
        <f t="shared" si="6"/>
        <v>Moderado</v>
      </c>
      <c r="AI9" s="279" t="s">
        <v>304</v>
      </c>
      <c r="AJ9" s="279" t="s">
        <v>532</v>
      </c>
      <c r="AK9" s="279" t="s">
        <v>524</v>
      </c>
      <c r="AL9" s="279" t="s">
        <v>525</v>
      </c>
      <c r="AM9" s="279" t="s">
        <v>295</v>
      </c>
      <c r="AN9" s="279"/>
    </row>
    <row r="10" spans="1:40" s="286" customFormat="1" ht="72" x14ac:dyDescent="0.25">
      <c r="A10" s="731"/>
      <c r="B10" s="732"/>
      <c r="C10" s="734"/>
      <c r="D10" s="734"/>
      <c r="E10" s="734"/>
      <c r="F10" s="732"/>
      <c r="G10" s="732"/>
      <c r="H10" s="732"/>
      <c r="I10" s="732"/>
      <c r="J10" s="732"/>
      <c r="K10" s="736"/>
      <c r="L10" s="732"/>
      <c r="M10" s="736"/>
      <c r="N10" s="727"/>
      <c r="O10" s="279">
        <v>3</v>
      </c>
      <c r="P10" s="283" t="s">
        <v>533</v>
      </c>
      <c r="Q10" s="279" t="s">
        <v>534</v>
      </c>
      <c r="R10" s="279"/>
      <c r="S10" s="279"/>
      <c r="T10" s="279" t="s">
        <v>531</v>
      </c>
      <c r="U10" s="281">
        <f t="shared" si="0"/>
        <v>0.25</v>
      </c>
      <c r="V10" s="279" t="s">
        <v>244</v>
      </c>
      <c r="W10" s="281">
        <f t="shared" si="1"/>
        <v>0.15</v>
      </c>
      <c r="X10" s="284">
        <f t="shared" si="2"/>
        <v>0.4</v>
      </c>
      <c r="Y10" s="279" t="s">
        <v>520</v>
      </c>
      <c r="Z10" s="279" t="s">
        <v>521</v>
      </c>
      <c r="AA10" s="279" t="s">
        <v>522</v>
      </c>
      <c r="AB10" s="285">
        <f>AB9-(AB9*X10)</f>
        <v>0.108</v>
      </c>
      <c r="AC10" s="285">
        <f>AC9</f>
        <v>0.6</v>
      </c>
      <c r="AD10" s="285" t="str">
        <f t="shared" si="3"/>
        <v>Muy Baja</v>
      </c>
      <c r="AE10" s="281">
        <f>AB11</f>
        <v>6.4799999999999996E-2</v>
      </c>
      <c r="AF10" s="279" t="str">
        <f t="shared" si="4"/>
        <v>Moderado</v>
      </c>
      <c r="AG10" s="281">
        <f t="shared" si="5"/>
        <v>0.6</v>
      </c>
      <c r="AH10" s="279" t="str">
        <f t="shared" si="6"/>
        <v>Moderado</v>
      </c>
      <c r="AI10" s="279" t="s">
        <v>304</v>
      </c>
      <c r="AJ10" s="279" t="s">
        <v>535</v>
      </c>
      <c r="AK10" s="279" t="s">
        <v>524</v>
      </c>
      <c r="AL10" s="279" t="s">
        <v>525</v>
      </c>
      <c r="AM10" s="279" t="s">
        <v>295</v>
      </c>
      <c r="AN10" s="279"/>
    </row>
    <row r="11" spans="1:40" s="286" customFormat="1" ht="84" x14ac:dyDescent="0.25">
      <c r="A11" s="731"/>
      <c r="B11" s="279">
        <v>3</v>
      </c>
      <c r="C11" s="280" t="s">
        <v>536</v>
      </c>
      <c r="D11" s="280" t="s">
        <v>537</v>
      </c>
      <c r="E11" s="280" t="s">
        <v>538</v>
      </c>
      <c r="F11" s="279" t="s">
        <v>539</v>
      </c>
      <c r="G11" s="279" t="s">
        <v>540</v>
      </c>
      <c r="H11" s="279" t="s">
        <v>512</v>
      </c>
      <c r="I11" s="287" t="s">
        <v>513</v>
      </c>
      <c r="J11" s="279" t="s">
        <v>514</v>
      </c>
      <c r="K11" s="281" t="str">
        <f t="shared" ref="K11:K13" si="7">IF(J11="Muy Alta","100%",IF(J11="Alta","80%",IF(J11="Media","60%",IF(J11="Baja","40%",IF(J11="Muy Baja","20%")))))</f>
        <v>60%</v>
      </c>
      <c r="L11" s="279" t="s">
        <v>296</v>
      </c>
      <c r="M11" s="281" t="str">
        <f t="shared" ref="M11:M13" si="8">IF(L11="Catastrófico","100%",IF(L11="Mayor","80%",IF(L11="Moderado","60%",IF(L11="Menor","40%",IF(L11="Leve","20%")))))</f>
        <v>80%</v>
      </c>
      <c r="N11" s="282" t="str">
        <f t="shared" ref="N11:N13" si="9">IF(J11&lt;&gt;"",IF(L11&lt;&gt;"",
IF(AND(J11 = "Muy Baja",L11 = "Leve"), "Bajo",
IF(AND(J11 = "Muy Baja",L11 = "Menor"), "Bajo",
IF(AND(J11 = "Muy Baja",L11 = "Moderado"), "Moderado",
IF(AND(J11 = "Muy Baja",L11 = "Mayor"), "Alto",
IF(AND(J11 = "Muy Baja",L11 = "Catastrófico"), "Extremo",
IF(AND(J11 = "Baja",L11 = "Leve"), "Bajo",
IF(AND(J11 = "Baja",L11 = "Menor"), "Moderado",
IF(AND(J11 = "Baja",L11 = "Moderado"), "Moderado",
IF(AND(J11 = "Baja",L11 = "Mayor"), "Alto",
IF(AND(J11 = "Baja",L11 = "Catastrófico"), "Extremo",
IF(AND(J11 = "Media",L11 = "Leve"), "Moderado",
IF(AND(J11 = "Media",L11 = "Menor"), "Moderado",
IF(AND(J11 = "Media",L11 = "Moderado"), " Moderado",
IF(AND(J11 = "Media",L11 = "Mayor"), "Alto",
IF(AND(J11 = "Media",L11 = "Catastrófico"), "Extremo",
IF(AND(J11 = "Alta",L11 = "Leve"), "Moderado",
IF(AND(J11 = "Alta",L11 = "Menor"), "Moderado",
IF(AND(J11 = "Alta",L11 = "Moderado"), "Alto",
IF(AND(J11 = "Alta",L11 = "Mayor"), "Alto",
IF(AND(J11 = "Alta",L11 = "Catastrófico"), "Extremo",
IF(AND(J11 = "Muy Alta",L11 = "Leve"), "Alto",
IF(AND(J11 = "Muy Alta",L11 = "Menor"), "Alto",
IF(AND(J11 = "Muy Alta",L11 = "Moderado"), "Alto",
IF(AND(J11 = "Muy Alta",L11 = "Mayor"), "Alto",
IF(AND(J11 = "Muy Alta",L11 = "Catastrófico"), "Extremo",
))))))))))))))))))))))))),"N/A"),"N/A")</f>
        <v>Alto</v>
      </c>
      <c r="O11" s="279">
        <v>4</v>
      </c>
      <c r="P11" s="283" t="s">
        <v>541</v>
      </c>
      <c r="Q11" s="279" t="s">
        <v>542</v>
      </c>
      <c r="R11" s="279"/>
      <c r="S11" s="279"/>
      <c r="T11" s="279" t="s">
        <v>531</v>
      </c>
      <c r="U11" s="281">
        <f t="shared" si="0"/>
        <v>0.25</v>
      </c>
      <c r="V11" s="279" t="s">
        <v>244</v>
      </c>
      <c r="W11" s="281">
        <f t="shared" si="1"/>
        <v>0.15</v>
      </c>
      <c r="X11" s="284">
        <f t="shared" si="2"/>
        <v>0.4</v>
      </c>
      <c r="Y11" s="279" t="s">
        <v>520</v>
      </c>
      <c r="Z11" s="279" t="s">
        <v>521</v>
      </c>
      <c r="AA11" s="279" t="s">
        <v>522</v>
      </c>
      <c r="AB11" s="285">
        <f>AB10-(AB10*X11)</f>
        <v>6.4799999999999996E-2</v>
      </c>
      <c r="AC11" s="285">
        <f>AC10</f>
        <v>0.6</v>
      </c>
      <c r="AD11" s="285" t="str">
        <f t="shared" si="3"/>
        <v>Muy Baja</v>
      </c>
      <c r="AE11" s="281">
        <f t="shared" ref="AE11" si="10">AB12</f>
        <v>3.2399999999999998E-2</v>
      </c>
      <c r="AF11" s="279" t="str">
        <f t="shared" si="4"/>
        <v>Moderado</v>
      </c>
      <c r="AG11" s="281">
        <f t="shared" si="5"/>
        <v>0.6</v>
      </c>
      <c r="AH11" s="279" t="str">
        <f t="shared" si="6"/>
        <v>Moderado</v>
      </c>
      <c r="AI11" s="279" t="s">
        <v>543</v>
      </c>
      <c r="AJ11" s="279" t="s">
        <v>544</v>
      </c>
      <c r="AK11" s="279" t="s">
        <v>524</v>
      </c>
      <c r="AL11" s="279" t="s">
        <v>525</v>
      </c>
      <c r="AM11" s="279" t="s">
        <v>295</v>
      </c>
      <c r="AN11" s="279"/>
    </row>
    <row r="12" spans="1:40" s="286" customFormat="1" ht="120" x14ac:dyDescent="0.25">
      <c r="A12" s="731"/>
      <c r="B12" s="279">
        <v>4</v>
      </c>
      <c r="C12" s="280" t="s">
        <v>507</v>
      </c>
      <c r="D12" s="280" t="s">
        <v>545</v>
      </c>
      <c r="E12" s="280" t="s">
        <v>546</v>
      </c>
      <c r="F12" s="279" t="s">
        <v>547</v>
      </c>
      <c r="G12" s="279" t="s">
        <v>548</v>
      </c>
      <c r="H12" s="279" t="s">
        <v>512</v>
      </c>
      <c r="I12" s="287" t="s">
        <v>513</v>
      </c>
      <c r="J12" s="279" t="s">
        <v>514</v>
      </c>
      <c r="K12" s="281" t="str">
        <f t="shared" si="7"/>
        <v>60%</v>
      </c>
      <c r="L12" s="279" t="s">
        <v>295</v>
      </c>
      <c r="M12" s="281" t="str">
        <f t="shared" si="8"/>
        <v>60%</v>
      </c>
      <c r="N12" s="282" t="str">
        <f t="shared" si="9"/>
        <v xml:space="preserve"> Moderado</v>
      </c>
      <c r="O12" s="279">
        <v>5</v>
      </c>
      <c r="P12" s="283" t="s">
        <v>549</v>
      </c>
      <c r="Q12" s="279" t="s">
        <v>550</v>
      </c>
      <c r="R12" s="279"/>
      <c r="S12" s="279"/>
      <c r="T12" s="279" t="s">
        <v>531</v>
      </c>
      <c r="U12" s="281">
        <f t="shared" si="0"/>
        <v>0.25</v>
      </c>
      <c r="V12" s="279" t="s">
        <v>519</v>
      </c>
      <c r="W12" s="281">
        <f t="shared" si="1"/>
        <v>0.25</v>
      </c>
      <c r="X12" s="284">
        <f t="shared" si="2"/>
        <v>0.5</v>
      </c>
      <c r="Y12" s="279" t="s">
        <v>520</v>
      </c>
      <c r="Z12" s="279" t="s">
        <v>521</v>
      </c>
      <c r="AA12" s="279" t="s">
        <v>522</v>
      </c>
      <c r="AB12" s="285">
        <f>AB11-(AB11*X12)</f>
        <v>3.2399999999999998E-2</v>
      </c>
      <c r="AC12" s="285">
        <f>AC11</f>
        <v>0.6</v>
      </c>
      <c r="AD12" s="285" t="str">
        <f t="shared" si="3"/>
        <v>Muy Baja</v>
      </c>
      <c r="AE12" s="281">
        <f>AB13</f>
        <v>1.6199999999999999E-2</v>
      </c>
      <c r="AF12" s="279" t="str">
        <f t="shared" si="4"/>
        <v>Moderado</v>
      </c>
      <c r="AG12" s="281">
        <f t="shared" si="5"/>
        <v>0.6</v>
      </c>
      <c r="AH12" s="279" t="str">
        <f t="shared" si="6"/>
        <v>Moderado</v>
      </c>
      <c r="AI12" s="279" t="s">
        <v>551</v>
      </c>
      <c r="AJ12" s="279" t="s">
        <v>552</v>
      </c>
      <c r="AK12" s="279" t="s">
        <v>553</v>
      </c>
      <c r="AL12" s="279" t="s">
        <v>525</v>
      </c>
      <c r="AM12" s="279" t="s">
        <v>295</v>
      </c>
      <c r="AN12" s="279"/>
    </row>
    <row r="13" spans="1:40" s="286" customFormat="1" ht="72" x14ac:dyDescent="0.25">
      <c r="A13" s="732"/>
      <c r="B13" s="279">
        <v>5</v>
      </c>
      <c r="C13" s="280" t="s">
        <v>507</v>
      </c>
      <c r="D13" s="280" t="s">
        <v>554</v>
      </c>
      <c r="E13" s="280" t="s">
        <v>555</v>
      </c>
      <c r="F13" s="279" t="s">
        <v>539</v>
      </c>
      <c r="G13" s="279" t="s">
        <v>556</v>
      </c>
      <c r="H13" s="279" t="s">
        <v>512</v>
      </c>
      <c r="I13" s="279" t="s">
        <v>513</v>
      </c>
      <c r="J13" s="279" t="s">
        <v>514</v>
      </c>
      <c r="K13" s="281" t="str">
        <f t="shared" si="7"/>
        <v>60%</v>
      </c>
      <c r="L13" s="279" t="s">
        <v>277</v>
      </c>
      <c r="M13" s="281" t="str">
        <f t="shared" si="8"/>
        <v>40%</v>
      </c>
      <c r="N13" s="282" t="str">
        <f t="shared" si="9"/>
        <v>Moderado</v>
      </c>
      <c r="O13" s="279">
        <v>6</v>
      </c>
      <c r="P13" s="283" t="s">
        <v>529</v>
      </c>
      <c r="Q13" s="279" t="s">
        <v>557</v>
      </c>
      <c r="R13" s="279"/>
      <c r="S13" s="279"/>
      <c r="T13" s="279" t="s">
        <v>531</v>
      </c>
      <c r="U13" s="281">
        <f t="shared" si="0"/>
        <v>0.25</v>
      </c>
      <c r="V13" s="279" t="s">
        <v>519</v>
      </c>
      <c r="W13" s="281">
        <f t="shared" si="1"/>
        <v>0.25</v>
      </c>
      <c r="X13" s="284">
        <f t="shared" si="2"/>
        <v>0.5</v>
      </c>
      <c r="Y13" s="279" t="s">
        <v>520</v>
      </c>
      <c r="Z13" s="279" t="s">
        <v>521</v>
      </c>
      <c r="AA13" s="279" t="s">
        <v>522</v>
      </c>
      <c r="AB13" s="285">
        <f>AB12-(AB12*X13)</f>
        <v>1.6199999999999999E-2</v>
      </c>
      <c r="AC13" s="285">
        <f>AC12</f>
        <v>0.6</v>
      </c>
      <c r="AD13" s="285" t="str">
        <f t="shared" si="3"/>
        <v>Muy Baja</v>
      </c>
      <c r="AE13" s="281">
        <f>AB13</f>
        <v>1.6199999999999999E-2</v>
      </c>
      <c r="AF13" s="279" t="str">
        <f t="shared" si="4"/>
        <v>Leve</v>
      </c>
      <c r="AG13" s="281">
        <f>AC14</f>
        <v>0</v>
      </c>
      <c r="AH13" s="279" t="str">
        <f t="shared" si="6"/>
        <v>Bajo</v>
      </c>
      <c r="AI13" s="279" t="s">
        <v>304</v>
      </c>
      <c r="AJ13" s="279" t="s">
        <v>558</v>
      </c>
      <c r="AK13" s="279" t="s">
        <v>559</v>
      </c>
      <c r="AL13" s="279" t="s">
        <v>525</v>
      </c>
      <c r="AM13" s="279" t="s">
        <v>295</v>
      </c>
      <c r="AN13" s="279"/>
    </row>
  </sheetData>
  <sheetProtection insertColumns="0" insertRows="0"/>
  <mergeCells count="53">
    <mergeCell ref="I9:I10"/>
    <mergeCell ref="J9:J10"/>
    <mergeCell ref="K9:K10"/>
    <mergeCell ref="L9:L10"/>
    <mergeCell ref="M9:M10"/>
    <mergeCell ref="N9:N10"/>
    <mergeCell ref="AM6:AM7"/>
    <mergeCell ref="AN6:AN7"/>
    <mergeCell ref="A8:A13"/>
    <mergeCell ref="B9:B10"/>
    <mergeCell ref="C9:C10"/>
    <mergeCell ref="D9:D10"/>
    <mergeCell ref="E9:E10"/>
    <mergeCell ref="F9:F10"/>
    <mergeCell ref="G9:G10"/>
    <mergeCell ref="H9:H10"/>
    <mergeCell ref="AG6:AG7"/>
    <mergeCell ref="AH6:AH7"/>
    <mergeCell ref="AI6:AI7"/>
    <mergeCell ref="AJ6:AJ7"/>
    <mergeCell ref="AK6:AK7"/>
    <mergeCell ref="N6:N7"/>
    <mergeCell ref="O6:O7"/>
    <mergeCell ref="P6:P7"/>
    <mergeCell ref="Q6:Q7"/>
    <mergeCell ref="AL6:AL7"/>
    <mergeCell ref="T6:AA6"/>
    <mergeCell ref="AB6:AB7"/>
    <mergeCell ref="AC6:AC7"/>
    <mergeCell ref="AD6:AD7"/>
    <mergeCell ref="AE6:AE7"/>
    <mergeCell ref="AF6:AF7"/>
    <mergeCell ref="I6:I7"/>
    <mergeCell ref="J6:J7"/>
    <mergeCell ref="K6:K7"/>
    <mergeCell ref="L6:L7"/>
    <mergeCell ref="M6:M7"/>
    <mergeCell ref="F6:F7"/>
    <mergeCell ref="A1:C4"/>
    <mergeCell ref="D1:AK2"/>
    <mergeCell ref="AL1:AN1"/>
    <mergeCell ref="AL2:AN2"/>
    <mergeCell ref="D3:AK4"/>
    <mergeCell ref="AL3:AN3"/>
    <mergeCell ref="AL4:AN4"/>
    <mergeCell ref="A6:A7"/>
    <mergeCell ref="B6:B7"/>
    <mergeCell ref="C6:C7"/>
    <mergeCell ref="D6:D7"/>
    <mergeCell ref="E6:E7"/>
    <mergeCell ref="R6:S6"/>
    <mergeCell ref="G6:G7"/>
    <mergeCell ref="H6:H7"/>
  </mergeCells>
  <conditionalFormatting sqref="J8:J9 AD8:AD13 J11:J13">
    <cfRule type="containsText" dxfId="42" priority="16" stopIfTrue="1" operator="containsText" text="Muy Alta">
      <formula>NOT(ISERROR(SEARCH("Muy Alta",J8)))</formula>
    </cfRule>
    <cfRule type="containsText" dxfId="41" priority="17" stopIfTrue="1" operator="containsText" text="Alta">
      <formula>NOT(ISERROR(SEARCH("Alta",J8)))</formula>
    </cfRule>
    <cfRule type="containsText" dxfId="40" priority="18" stopIfTrue="1" operator="containsText" text="Media">
      <formula>NOT(ISERROR(SEARCH("Media",J8)))</formula>
    </cfRule>
    <cfRule type="containsText" dxfId="39" priority="19" stopIfTrue="1" operator="containsText" text="Muy Baja">
      <formula>NOT(ISERROR(SEARCH("Muy Baja",J8)))</formula>
    </cfRule>
    <cfRule type="containsText" dxfId="38" priority="20" stopIfTrue="1" operator="containsText" text="Baja">
      <formula>NOT(ISERROR(SEARCH("Baja",J8)))</formula>
    </cfRule>
  </conditionalFormatting>
  <conditionalFormatting sqref="L8:L9 AF8:AF13 L11:L13">
    <cfRule type="containsText" dxfId="37" priority="21" stopIfTrue="1" operator="containsText" text="Catastrófico">
      <formula>NOT(ISERROR(SEARCH("Catastrófico",L8)))</formula>
    </cfRule>
    <cfRule type="containsText" dxfId="36" priority="22" stopIfTrue="1" operator="containsText" text="Mayor">
      <formula>NOT(ISERROR(SEARCH("Mayor",L8)))</formula>
    </cfRule>
    <cfRule type="containsText" dxfId="35" priority="23" stopIfTrue="1" operator="containsText" text="Moderado">
      <formula>NOT(ISERROR(SEARCH("Moderado",L8)))</formula>
    </cfRule>
    <cfRule type="containsText" dxfId="34" priority="24" stopIfTrue="1" operator="containsText" text="Menor">
      <formula>NOT(ISERROR(SEARCH("Menor",L8)))</formula>
    </cfRule>
    <cfRule type="containsText" dxfId="33" priority="25" stopIfTrue="1" operator="containsText" text="Leve">
      <formula>NOT(ISERROR(SEARCH("Leve",L8)))</formula>
    </cfRule>
  </conditionalFormatting>
  <conditionalFormatting sqref="N8:N9 AH8:AH13 N11:N13">
    <cfRule type="containsText" dxfId="32" priority="26" stopIfTrue="1" operator="containsText" text="Extremo">
      <formula>NOT(ISERROR(SEARCH("Extremo",N8)))</formula>
    </cfRule>
    <cfRule type="containsText" dxfId="31" priority="27" stopIfTrue="1" operator="containsText" text="Alto">
      <formula>NOT(ISERROR(SEARCH("Alto",N8)))</formula>
    </cfRule>
    <cfRule type="containsText" dxfId="30" priority="28" stopIfTrue="1" operator="containsText" text="Moderado">
      <formula>NOT(ISERROR(SEARCH("Moderado",N8)))</formula>
    </cfRule>
    <cfRule type="containsText" dxfId="29" priority="29" stopIfTrue="1" operator="containsText" text="Bajo">
      <formula>NOT(ISERROR(SEARCH("Bajo",N8)))</formula>
    </cfRule>
  </conditionalFormatting>
  <conditionalFormatting sqref="AM8:AM13">
    <cfRule type="containsText" dxfId="28" priority="1" stopIfTrue="1" operator="containsText" text="Catastrófico">
      <formula>NOT(ISERROR(SEARCH("Catastrófico",AM8)))</formula>
    </cfRule>
    <cfRule type="containsText" dxfId="27" priority="2" stopIfTrue="1" operator="containsText" text="Mayor">
      <formula>NOT(ISERROR(SEARCH("Mayor",AM8)))</formula>
    </cfRule>
    <cfRule type="containsText" dxfId="26" priority="3" stopIfTrue="1" operator="containsText" text="Moderado">
      <formula>NOT(ISERROR(SEARCH("Moderado",AM8)))</formula>
    </cfRule>
    <cfRule type="containsText" dxfId="25" priority="4" stopIfTrue="1" operator="containsText" text="Menor">
      <formula>NOT(ISERROR(SEARCH("Menor",AM8)))</formula>
    </cfRule>
    <cfRule type="containsText" dxfId="24" priority="5" stopIfTrue="1" operator="containsText" text="Leve">
      <formula>NOT(ISERROR(SEARCH("Leve",AM8)))</formula>
    </cfRule>
  </conditionalFormatting>
  <hyperlinks>
    <hyperlink ref="M6" location="'TABLA DE PROBABILIDAD'!A1" display="Probabilidad" xr:uid="{91CBC09D-6979-4C75-A823-752DA44EAF29}"/>
  </hyperlinks>
  <pageMargins left="0.39370078740157483" right="0.39370078740157483" top="0.39370078740157483" bottom="0.59055118110236215" header="0.31496062992125984" footer="0.31496062992125984"/>
  <pageSetup orientation="landscape" r:id="rId1"/>
  <drawing r:id="rId2"/>
  <legacy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ED26C-EDD4-49D1-BDB0-C340C7C487E7}">
  <dimension ref="A1:AV49"/>
  <sheetViews>
    <sheetView zoomScale="98" zoomScaleNormal="98" workbookViewId="0">
      <pane xSplit="5" ySplit="8" topLeftCell="N9" activePane="bottomRight" state="frozen"/>
      <selection pane="topRight" activeCell="F1" sqref="F1"/>
      <selection pane="bottomLeft" activeCell="A9" sqref="A9"/>
      <selection pane="bottomRight" activeCell="R28" sqref="R28"/>
    </sheetView>
  </sheetViews>
  <sheetFormatPr baseColWidth="10" defaultColWidth="0" defaultRowHeight="0" customHeight="1" zeroHeight="1" x14ac:dyDescent="0.3"/>
  <cols>
    <col min="1" max="1" width="4" style="2" bestFit="1" customWidth="1"/>
    <col min="2" max="2" width="8.140625" style="2" customWidth="1"/>
    <col min="3" max="3" width="8.85546875" style="2" customWidth="1"/>
    <col min="4" max="4" width="8" style="2" customWidth="1"/>
    <col min="5" max="5" width="12" style="17" customWidth="1"/>
    <col min="6" max="6" width="7.85546875" style="17" customWidth="1"/>
    <col min="7" max="7" width="21.140625" style="17" customWidth="1"/>
    <col min="8" max="8" width="23.7109375" style="17" customWidth="1"/>
    <col min="9" max="9" width="27.28515625" style="17" customWidth="1"/>
    <col min="10" max="10" width="8.5703125" style="17" customWidth="1"/>
    <col min="11" max="11" width="27.85546875" style="17" customWidth="1"/>
    <col min="12" max="12" width="23.7109375" style="17" customWidth="1"/>
    <col min="13" max="13" width="33.7109375" style="17" customWidth="1"/>
    <col min="14" max="14" width="8.5703125" style="17" customWidth="1"/>
    <col min="15" max="15" width="27.85546875" style="17" customWidth="1"/>
    <col min="16" max="16" width="23.7109375" style="17" customWidth="1"/>
    <col min="17" max="17" width="33.7109375" style="17" customWidth="1"/>
    <col min="18" max="18" width="8.5703125" style="17" customWidth="1"/>
    <col min="19" max="19" width="27.85546875" style="17" customWidth="1"/>
    <col min="20" max="20" width="23.7109375" style="17" customWidth="1"/>
    <col min="21" max="21" width="33.7109375" style="17" customWidth="1"/>
    <col min="22" max="22" width="11.42578125" style="17" customWidth="1"/>
    <col min="23" max="36" width="11.42578125" style="17" hidden="1" customWidth="1"/>
    <col min="37" max="16384" width="11.42578125" style="1" hidden="1"/>
  </cols>
  <sheetData>
    <row r="1" spans="1:36" ht="21" customHeight="1" x14ac:dyDescent="0.3">
      <c r="A1" s="573"/>
      <c r="B1" s="574"/>
      <c r="C1" s="574"/>
      <c r="D1" s="575"/>
      <c r="E1" s="569" t="s">
        <v>38</v>
      </c>
      <c r="F1" s="569"/>
      <c r="G1" s="569"/>
      <c r="H1" s="569"/>
      <c r="I1" s="569"/>
      <c r="J1" s="569"/>
      <c r="K1" s="569"/>
      <c r="L1" s="569"/>
      <c r="M1" s="569"/>
      <c r="N1" s="569"/>
      <c r="O1" s="569"/>
      <c r="P1" s="569"/>
      <c r="Q1" s="569"/>
      <c r="R1" s="569"/>
      <c r="S1" s="569"/>
      <c r="T1" s="569"/>
      <c r="U1" s="569"/>
      <c r="V1" s="10"/>
      <c r="W1" s="10"/>
      <c r="X1" s="10"/>
      <c r="Y1" s="10"/>
      <c r="Z1" s="10"/>
      <c r="AA1" s="10"/>
      <c r="AB1" s="10"/>
      <c r="AC1" s="10"/>
      <c r="AD1" s="10"/>
      <c r="AE1" s="10"/>
      <c r="AF1" s="10"/>
      <c r="AG1" s="10"/>
      <c r="AH1" s="10"/>
      <c r="AI1" s="10"/>
      <c r="AJ1" s="10"/>
    </row>
    <row r="2" spans="1:36" ht="18" customHeight="1" x14ac:dyDescent="0.3">
      <c r="A2" s="576"/>
      <c r="B2" s="577"/>
      <c r="C2" s="577"/>
      <c r="D2" s="578"/>
      <c r="E2" s="569"/>
      <c r="F2" s="569"/>
      <c r="G2" s="569"/>
      <c r="H2" s="569"/>
      <c r="I2" s="569"/>
      <c r="J2" s="569"/>
      <c r="K2" s="569"/>
      <c r="L2" s="569"/>
      <c r="M2" s="569"/>
      <c r="N2" s="569"/>
      <c r="O2" s="569"/>
      <c r="P2" s="569"/>
      <c r="Q2" s="569"/>
      <c r="R2" s="569"/>
      <c r="S2" s="569"/>
      <c r="T2" s="569"/>
      <c r="U2" s="569"/>
      <c r="V2" s="10"/>
      <c r="W2" s="10"/>
      <c r="X2" s="10"/>
      <c r="Y2" s="10"/>
      <c r="Z2" s="10"/>
      <c r="AA2" s="10"/>
      <c r="AB2" s="10"/>
      <c r="AC2" s="10"/>
      <c r="AD2" s="10"/>
      <c r="AE2" s="10"/>
      <c r="AF2" s="10"/>
      <c r="AG2" s="10"/>
      <c r="AH2" s="10"/>
      <c r="AI2" s="10"/>
      <c r="AJ2" s="10"/>
    </row>
    <row r="3" spans="1:36" ht="23.25" customHeight="1" x14ac:dyDescent="0.3">
      <c r="A3" s="576"/>
      <c r="B3" s="577"/>
      <c r="C3" s="577"/>
      <c r="D3" s="578"/>
      <c r="E3" s="569" t="s">
        <v>77</v>
      </c>
      <c r="F3" s="569"/>
      <c r="G3" s="569"/>
      <c r="H3" s="569"/>
      <c r="I3" s="569"/>
      <c r="J3" s="569"/>
      <c r="K3" s="569"/>
      <c r="L3" s="569"/>
      <c r="M3" s="569"/>
      <c r="N3" s="569"/>
      <c r="O3" s="569"/>
      <c r="P3" s="569"/>
      <c r="Q3" s="569"/>
      <c r="R3" s="569"/>
      <c r="S3" s="569"/>
      <c r="T3" s="569"/>
      <c r="U3" s="569"/>
      <c r="V3" s="10"/>
      <c r="W3" s="10"/>
      <c r="X3" s="10"/>
      <c r="Y3" s="10"/>
      <c r="Z3" s="10"/>
      <c r="AA3" s="10"/>
      <c r="AB3" s="10"/>
      <c r="AC3" s="10"/>
      <c r="AD3" s="10"/>
      <c r="AE3" s="10"/>
      <c r="AF3" s="10"/>
      <c r="AG3" s="10"/>
      <c r="AH3" s="10"/>
      <c r="AI3" s="10"/>
      <c r="AJ3" s="10"/>
    </row>
    <row r="4" spans="1:36" ht="23.25" customHeight="1" x14ac:dyDescent="0.3">
      <c r="A4" s="579"/>
      <c r="B4" s="580"/>
      <c r="C4" s="580"/>
      <c r="D4" s="581"/>
      <c r="E4" s="569"/>
      <c r="F4" s="569"/>
      <c r="G4" s="569"/>
      <c r="H4" s="569"/>
      <c r="I4" s="569"/>
      <c r="J4" s="569"/>
      <c r="K4" s="569"/>
      <c r="L4" s="569"/>
      <c r="M4" s="569"/>
      <c r="N4" s="569"/>
      <c r="O4" s="569"/>
      <c r="P4" s="569"/>
      <c r="Q4" s="569"/>
      <c r="R4" s="569"/>
      <c r="S4" s="569"/>
      <c r="T4" s="569"/>
      <c r="U4" s="569"/>
      <c r="V4" s="10"/>
      <c r="W4" s="10"/>
      <c r="X4" s="10"/>
      <c r="Y4" s="10"/>
      <c r="Z4" s="10"/>
      <c r="AA4" s="10"/>
      <c r="AB4" s="10"/>
      <c r="AC4" s="10"/>
      <c r="AD4" s="10"/>
      <c r="AE4" s="10"/>
      <c r="AF4" s="10"/>
      <c r="AG4" s="10"/>
      <c r="AH4" s="10"/>
      <c r="AI4" s="10"/>
      <c r="AJ4" s="10"/>
    </row>
    <row r="5" spans="1:36" ht="16.5" hidden="1" x14ac:dyDescent="0.3">
      <c r="A5" s="11"/>
      <c r="B5" s="12"/>
      <c r="C5" s="11"/>
      <c r="D5" s="11"/>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row>
    <row r="6" spans="1:36" ht="15.75" customHeight="1" x14ac:dyDescent="0.3">
      <c r="A6" s="570"/>
      <c r="B6" s="570"/>
      <c r="C6" s="570"/>
      <c r="D6" s="570"/>
      <c r="E6" s="570"/>
      <c r="F6" s="571" t="s">
        <v>51</v>
      </c>
      <c r="G6" s="571"/>
      <c r="H6" s="571"/>
      <c r="I6" s="571"/>
      <c r="J6" s="572" t="s">
        <v>52</v>
      </c>
      <c r="K6" s="572"/>
      <c r="L6" s="572"/>
      <c r="M6" s="572"/>
      <c r="N6" s="572" t="s">
        <v>54</v>
      </c>
      <c r="O6" s="572"/>
      <c r="P6" s="572"/>
      <c r="Q6" s="572"/>
      <c r="R6" s="572" t="s">
        <v>53</v>
      </c>
      <c r="S6" s="572"/>
      <c r="T6" s="572"/>
      <c r="U6" s="572"/>
      <c r="V6" s="10"/>
      <c r="W6" s="10"/>
      <c r="X6" s="10"/>
      <c r="Y6" s="10"/>
      <c r="Z6" s="10"/>
      <c r="AA6" s="10"/>
      <c r="AB6" s="10"/>
      <c r="AC6" s="10"/>
      <c r="AD6" s="10"/>
      <c r="AE6" s="10"/>
      <c r="AF6" s="10"/>
      <c r="AG6" s="10"/>
      <c r="AH6" s="10"/>
      <c r="AI6" s="10"/>
      <c r="AJ6" s="10"/>
    </row>
    <row r="7" spans="1:36" ht="27.75" customHeight="1" x14ac:dyDescent="0.3">
      <c r="A7" s="563" t="s">
        <v>17</v>
      </c>
      <c r="B7" s="564" t="s">
        <v>37</v>
      </c>
      <c r="C7" s="564"/>
      <c r="D7" s="567" t="s">
        <v>168</v>
      </c>
      <c r="E7" s="565" t="s">
        <v>32</v>
      </c>
      <c r="F7" s="566" t="s">
        <v>59</v>
      </c>
      <c r="G7" s="566"/>
      <c r="H7" s="566"/>
      <c r="I7" s="91" t="s">
        <v>60</v>
      </c>
      <c r="J7" s="559" t="s">
        <v>59</v>
      </c>
      <c r="K7" s="559"/>
      <c r="L7" s="559"/>
      <c r="M7" s="13" t="s">
        <v>60</v>
      </c>
      <c r="N7" s="559" t="s">
        <v>59</v>
      </c>
      <c r="O7" s="559"/>
      <c r="P7" s="559"/>
      <c r="Q7" s="13" t="s">
        <v>60</v>
      </c>
      <c r="R7" s="559" t="s">
        <v>59</v>
      </c>
      <c r="S7" s="559"/>
      <c r="T7" s="559"/>
      <c r="U7" s="13" t="s">
        <v>60</v>
      </c>
      <c r="V7" s="10"/>
      <c r="W7" s="10"/>
      <c r="X7" s="10"/>
      <c r="Y7" s="10"/>
      <c r="Z7" s="10"/>
      <c r="AA7" s="10"/>
      <c r="AB7" s="10"/>
      <c r="AC7" s="10"/>
      <c r="AD7" s="10"/>
      <c r="AE7" s="10"/>
      <c r="AF7" s="10"/>
      <c r="AG7" s="10"/>
      <c r="AH7" s="10"/>
      <c r="AI7" s="10"/>
      <c r="AJ7" s="10"/>
    </row>
    <row r="8" spans="1:36" ht="30.75" customHeight="1" x14ac:dyDescent="0.25">
      <c r="A8" s="563"/>
      <c r="B8" s="567"/>
      <c r="C8" s="567"/>
      <c r="D8" s="738"/>
      <c r="E8" s="739"/>
      <c r="F8" s="445" t="s">
        <v>33</v>
      </c>
      <c r="G8" s="445" t="s">
        <v>34</v>
      </c>
      <c r="H8" s="445" t="s">
        <v>35</v>
      </c>
      <c r="I8" s="446" t="s">
        <v>36</v>
      </c>
      <c r="J8" s="447" t="s">
        <v>33</v>
      </c>
      <c r="K8" s="447" t="s">
        <v>34</v>
      </c>
      <c r="L8" s="25" t="s">
        <v>35</v>
      </c>
      <c r="M8" s="14" t="s">
        <v>36</v>
      </c>
      <c r="N8" s="25" t="s">
        <v>33</v>
      </c>
      <c r="O8" s="25" t="s">
        <v>34</v>
      </c>
      <c r="P8" s="25" t="s">
        <v>35</v>
      </c>
      <c r="Q8" s="14" t="s">
        <v>36</v>
      </c>
      <c r="R8" s="25" t="s">
        <v>33</v>
      </c>
      <c r="S8" s="25" t="s">
        <v>34</v>
      </c>
      <c r="T8" s="25" t="s">
        <v>35</v>
      </c>
      <c r="U8" s="14" t="s">
        <v>36</v>
      </c>
      <c r="V8" s="15"/>
      <c r="W8" s="15"/>
      <c r="X8" s="15"/>
      <c r="Y8" s="15"/>
      <c r="Z8" s="15"/>
      <c r="AA8" s="15"/>
      <c r="AB8" s="15"/>
      <c r="AC8" s="15"/>
      <c r="AD8" s="15"/>
      <c r="AE8" s="15"/>
      <c r="AF8" s="15"/>
      <c r="AG8" s="15"/>
      <c r="AH8" s="15"/>
      <c r="AI8" s="15"/>
      <c r="AJ8" s="15"/>
    </row>
    <row r="9" spans="1:36" ht="36.75" customHeight="1" x14ac:dyDescent="0.25">
      <c r="A9" s="444">
        <v>1</v>
      </c>
      <c r="B9" s="737" t="s">
        <v>619</v>
      </c>
      <c r="C9" s="737"/>
      <c r="D9" s="354" t="s">
        <v>169</v>
      </c>
      <c r="E9" s="354" t="s">
        <v>1423</v>
      </c>
      <c r="F9" s="448">
        <v>0</v>
      </c>
      <c r="G9" s="352"/>
      <c r="H9" s="352"/>
      <c r="I9" s="449" t="s">
        <v>619</v>
      </c>
      <c r="J9" s="450">
        <v>1.01</v>
      </c>
      <c r="K9" s="352"/>
      <c r="L9" s="33"/>
      <c r="M9" s="9"/>
      <c r="N9" s="453">
        <v>0.99</v>
      </c>
      <c r="O9" s="452" t="s">
        <v>1424</v>
      </c>
      <c r="P9" s="354" t="s">
        <v>1423</v>
      </c>
      <c r="Q9" s="9" t="s">
        <v>1425</v>
      </c>
      <c r="R9" s="453">
        <v>1</v>
      </c>
      <c r="S9" s="452" t="s">
        <v>1424</v>
      </c>
      <c r="T9" s="354" t="s">
        <v>1423</v>
      </c>
      <c r="U9" s="9" t="s">
        <v>1425</v>
      </c>
      <c r="V9" s="77"/>
      <c r="W9" s="16"/>
      <c r="X9" s="16"/>
      <c r="Y9" s="16"/>
      <c r="Z9" s="16"/>
      <c r="AA9" s="16"/>
      <c r="AB9" s="16"/>
      <c r="AC9" s="16"/>
      <c r="AD9" s="16"/>
      <c r="AE9" s="16"/>
      <c r="AF9" s="16"/>
      <c r="AG9" s="16"/>
      <c r="AH9" s="16"/>
      <c r="AI9" s="16"/>
      <c r="AJ9" s="16"/>
    </row>
    <row r="10" spans="1:36" ht="36.75" customHeight="1" x14ac:dyDescent="0.25">
      <c r="A10" s="444">
        <v>2</v>
      </c>
      <c r="B10" s="737" t="s">
        <v>620</v>
      </c>
      <c r="C10" s="737"/>
      <c r="D10" s="354" t="s">
        <v>169</v>
      </c>
      <c r="E10" s="354" t="s">
        <v>1423</v>
      </c>
      <c r="F10" s="448"/>
      <c r="G10" s="352"/>
      <c r="H10" s="352"/>
      <c r="I10" s="449" t="s">
        <v>620</v>
      </c>
      <c r="J10" s="450">
        <v>0.99</v>
      </c>
      <c r="K10" s="352"/>
      <c r="L10" s="33"/>
      <c r="M10" s="9"/>
      <c r="N10" s="453">
        <v>0.98</v>
      </c>
      <c r="O10" s="452" t="s">
        <v>1472</v>
      </c>
      <c r="P10" s="354" t="s">
        <v>1423</v>
      </c>
      <c r="Q10" s="9" t="s">
        <v>1425</v>
      </c>
      <c r="R10" s="453">
        <v>0.99</v>
      </c>
      <c r="S10" s="452" t="s">
        <v>1472</v>
      </c>
      <c r="T10" s="354" t="s">
        <v>1423</v>
      </c>
      <c r="U10" s="9" t="s">
        <v>1425</v>
      </c>
      <c r="V10" s="77"/>
      <c r="W10" s="16"/>
      <c r="X10" s="16"/>
      <c r="Y10" s="16"/>
      <c r="Z10" s="16"/>
      <c r="AA10" s="16"/>
      <c r="AB10" s="16"/>
      <c r="AC10" s="16"/>
      <c r="AD10" s="16"/>
      <c r="AE10" s="16"/>
      <c r="AF10" s="16"/>
      <c r="AG10" s="16"/>
      <c r="AH10" s="16"/>
      <c r="AI10" s="16"/>
      <c r="AJ10" s="16"/>
    </row>
    <row r="11" spans="1:36" ht="36.75" customHeight="1" x14ac:dyDescent="0.25">
      <c r="A11" s="444">
        <v>3</v>
      </c>
      <c r="B11" s="737" t="s">
        <v>621</v>
      </c>
      <c r="C11" s="737"/>
      <c r="D11" s="354" t="s">
        <v>169</v>
      </c>
      <c r="E11" s="354" t="s">
        <v>1423</v>
      </c>
      <c r="F11" s="448"/>
      <c r="G11" s="352"/>
      <c r="H11" s="352"/>
      <c r="I11" s="449" t="s">
        <v>621</v>
      </c>
      <c r="J11" s="450">
        <v>1.04</v>
      </c>
      <c r="K11" s="352"/>
      <c r="L11" s="33"/>
      <c r="M11" s="9"/>
      <c r="N11" s="428">
        <v>1</v>
      </c>
      <c r="O11" s="33" t="s">
        <v>1473</v>
      </c>
      <c r="P11" s="354" t="s">
        <v>1423</v>
      </c>
      <c r="Q11" s="9" t="s">
        <v>1425</v>
      </c>
      <c r="R11" s="453">
        <v>1</v>
      </c>
      <c r="S11" s="33" t="s">
        <v>1473</v>
      </c>
      <c r="T11" s="354" t="s">
        <v>1423</v>
      </c>
      <c r="U11" s="9" t="s">
        <v>1425</v>
      </c>
      <c r="V11" s="77"/>
      <c r="W11" s="16"/>
      <c r="X11" s="16"/>
      <c r="Y11" s="16"/>
      <c r="Z11" s="16"/>
      <c r="AA11" s="16"/>
      <c r="AB11" s="16"/>
      <c r="AC11" s="16"/>
      <c r="AD11" s="16"/>
      <c r="AE11" s="16"/>
      <c r="AF11" s="16"/>
      <c r="AG11" s="16"/>
      <c r="AH11" s="16"/>
      <c r="AI11" s="16"/>
      <c r="AJ11" s="16"/>
    </row>
    <row r="12" spans="1:36" ht="36.75" customHeight="1" x14ac:dyDescent="0.25">
      <c r="A12" s="444">
        <v>4</v>
      </c>
      <c r="B12" s="737" t="s">
        <v>622</v>
      </c>
      <c r="C12" s="737"/>
      <c r="D12" s="354" t="s">
        <v>169</v>
      </c>
      <c r="E12" s="354" t="s">
        <v>1423</v>
      </c>
      <c r="F12" s="448"/>
      <c r="G12" s="352"/>
      <c r="H12" s="352"/>
      <c r="I12" s="33" t="s">
        <v>1426</v>
      </c>
      <c r="J12" s="450">
        <v>1.08</v>
      </c>
      <c r="K12" s="352"/>
      <c r="L12" s="33"/>
      <c r="M12" s="9"/>
      <c r="N12" s="428">
        <v>0</v>
      </c>
      <c r="O12" s="33" t="s">
        <v>1426</v>
      </c>
      <c r="P12" s="354" t="s">
        <v>1423</v>
      </c>
      <c r="Q12" s="9" t="s">
        <v>1425</v>
      </c>
      <c r="R12" s="453">
        <v>0.99</v>
      </c>
      <c r="S12" s="33" t="s">
        <v>1426</v>
      </c>
      <c r="T12" s="354" t="s">
        <v>1423</v>
      </c>
      <c r="U12" s="9" t="s">
        <v>1425</v>
      </c>
      <c r="V12" s="77"/>
      <c r="W12" s="16"/>
      <c r="X12" s="16"/>
      <c r="Y12" s="16"/>
      <c r="Z12" s="16"/>
      <c r="AA12" s="16"/>
      <c r="AB12" s="16"/>
      <c r="AC12" s="16"/>
      <c r="AD12" s="16"/>
      <c r="AE12" s="16"/>
      <c r="AF12" s="16"/>
      <c r="AG12" s="16"/>
      <c r="AH12" s="16"/>
      <c r="AI12" s="16"/>
      <c r="AJ12" s="16"/>
    </row>
    <row r="13" spans="1:36" ht="36.75" customHeight="1" x14ac:dyDescent="0.25">
      <c r="A13" s="444">
        <v>5</v>
      </c>
      <c r="B13" s="737" t="s">
        <v>623</v>
      </c>
      <c r="C13" s="737"/>
      <c r="D13" s="354" t="s">
        <v>169</v>
      </c>
      <c r="E13" s="354" t="s">
        <v>1423</v>
      </c>
      <c r="F13" s="448"/>
      <c r="G13" s="352"/>
      <c r="H13" s="352"/>
      <c r="I13" s="449" t="s">
        <v>622</v>
      </c>
      <c r="J13" s="451">
        <v>0.67</v>
      </c>
      <c r="K13" s="352"/>
      <c r="L13" s="33"/>
      <c r="M13" s="9"/>
      <c r="N13" s="428">
        <v>1</v>
      </c>
      <c r="O13" s="33" t="s">
        <v>1427</v>
      </c>
      <c r="P13" s="354" t="s">
        <v>1423</v>
      </c>
      <c r="Q13" s="9" t="s">
        <v>1425</v>
      </c>
      <c r="R13" s="453">
        <v>1</v>
      </c>
      <c r="S13" s="33" t="s">
        <v>1427</v>
      </c>
      <c r="T13" s="354" t="s">
        <v>1423</v>
      </c>
      <c r="U13" s="9" t="s">
        <v>1425</v>
      </c>
      <c r="V13" s="77"/>
      <c r="W13" s="16"/>
      <c r="X13" s="16"/>
      <c r="Y13" s="16"/>
      <c r="Z13" s="16"/>
      <c r="AA13" s="16"/>
      <c r="AB13" s="16"/>
      <c r="AC13" s="16"/>
      <c r="AD13" s="16"/>
      <c r="AE13" s="16"/>
      <c r="AF13" s="16"/>
      <c r="AG13" s="16"/>
      <c r="AH13" s="16"/>
      <c r="AI13" s="16"/>
      <c r="AJ13" s="16"/>
    </row>
    <row r="14" spans="1:36" ht="36.75" customHeight="1" x14ac:dyDescent="0.25">
      <c r="A14" s="444">
        <v>6</v>
      </c>
      <c r="B14" s="737" t="s">
        <v>624</v>
      </c>
      <c r="C14" s="737"/>
      <c r="D14" s="354" t="s">
        <v>169</v>
      </c>
      <c r="E14" s="354" t="s">
        <v>1423</v>
      </c>
      <c r="F14" s="448"/>
      <c r="G14" s="352"/>
      <c r="H14" s="352"/>
      <c r="I14" s="449" t="s">
        <v>623</v>
      </c>
      <c r="J14" s="450">
        <v>1.04</v>
      </c>
      <c r="K14" s="352"/>
      <c r="L14" s="33"/>
      <c r="M14" s="9"/>
      <c r="N14" s="428">
        <v>0.5</v>
      </c>
      <c r="O14" s="33" t="s">
        <v>1428</v>
      </c>
      <c r="P14" s="354" t="s">
        <v>1423</v>
      </c>
      <c r="Q14" s="9" t="s">
        <v>1425</v>
      </c>
      <c r="R14" s="453">
        <v>1</v>
      </c>
      <c r="S14" s="33" t="s">
        <v>1428</v>
      </c>
      <c r="T14" s="354" t="s">
        <v>1423</v>
      </c>
      <c r="U14" s="9" t="s">
        <v>1425</v>
      </c>
      <c r="V14" s="77"/>
      <c r="W14" s="16"/>
      <c r="X14" s="16"/>
      <c r="Y14" s="16"/>
      <c r="Z14" s="16"/>
      <c r="AA14" s="16"/>
      <c r="AB14" s="16"/>
      <c r="AC14" s="16"/>
      <c r="AD14" s="16"/>
      <c r="AE14" s="16"/>
      <c r="AF14" s="16"/>
      <c r="AG14" s="16"/>
      <c r="AH14" s="16"/>
      <c r="AI14" s="16"/>
      <c r="AJ14" s="16"/>
    </row>
    <row r="15" spans="1:36" ht="36.75" customHeight="1" x14ac:dyDescent="0.25">
      <c r="A15" s="444">
        <v>7</v>
      </c>
      <c r="B15" s="737" t="s">
        <v>625</v>
      </c>
      <c r="C15" s="737"/>
      <c r="D15" s="354" t="s">
        <v>169</v>
      </c>
      <c r="E15" s="354" t="s">
        <v>1423</v>
      </c>
      <c r="F15" s="448"/>
      <c r="G15" s="352"/>
      <c r="H15" s="352"/>
      <c r="I15" s="449" t="s">
        <v>624</v>
      </c>
      <c r="J15" s="450">
        <v>1</v>
      </c>
      <c r="K15" s="352"/>
      <c r="L15" s="33"/>
      <c r="M15" s="9"/>
      <c r="N15" s="428">
        <v>1</v>
      </c>
      <c r="O15" s="33" t="s">
        <v>1429</v>
      </c>
      <c r="P15" s="354" t="s">
        <v>1423</v>
      </c>
      <c r="Q15" s="9" t="s">
        <v>1425</v>
      </c>
      <c r="R15" s="453">
        <v>1</v>
      </c>
      <c r="S15" s="33" t="s">
        <v>1429</v>
      </c>
      <c r="T15" s="354" t="s">
        <v>1423</v>
      </c>
      <c r="U15" s="9" t="s">
        <v>1425</v>
      </c>
      <c r="V15" s="77"/>
      <c r="W15" s="16"/>
      <c r="X15" s="16"/>
      <c r="Y15" s="16"/>
      <c r="Z15" s="16"/>
      <c r="AA15" s="16"/>
      <c r="AB15" s="16"/>
      <c r="AC15" s="16"/>
      <c r="AD15" s="16"/>
      <c r="AE15" s="16"/>
      <c r="AF15" s="16"/>
      <c r="AG15" s="16"/>
      <c r="AH15" s="16"/>
      <c r="AI15" s="16"/>
      <c r="AJ15" s="16"/>
    </row>
    <row r="16" spans="1:36" ht="36.75" customHeight="1" x14ac:dyDescent="0.25">
      <c r="A16" s="444">
        <v>8</v>
      </c>
      <c r="B16" s="737" t="s">
        <v>626</v>
      </c>
      <c r="C16" s="737"/>
      <c r="D16" s="354" t="s">
        <v>169</v>
      </c>
      <c r="E16" s="354" t="s">
        <v>1423</v>
      </c>
      <c r="F16" s="448"/>
      <c r="G16" s="352"/>
      <c r="H16" s="352"/>
      <c r="I16" s="449" t="s">
        <v>625</v>
      </c>
      <c r="J16" s="450">
        <v>1</v>
      </c>
      <c r="K16" s="352"/>
      <c r="L16" s="33"/>
      <c r="M16" s="9"/>
      <c r="N16" s="453">
        <v>0.82</v>
      </c>
      <c r="O16" s="33" t="s">
        <v>626</v>
      </c>
      <c r="P16" s="354" t="s">
        <v>1423</v>
      </c>
      <c r="Q16" s="9" t="s">
        <v>1425</v>
      </c>
      <c r="R16" s="453">
        <v>0.93</v>
      </c>
      <c r="S16" s="33" t="s">
        <v>626</v>
      </c>
      <c r="T16" s="354" t="s">
        <v>1423</v>
      </c>
      <c r="U16" s="9" t="s">
        <v>1425</v>
      </c>
      <c r="V16" s="77"/>
      <c r="W16" s="16"/>
      <c r="X16" s="16"/>
      <c r="Y16" s="16"/>
      <c r="Z16" s="16"/>
      <c r="AA16" s="16"/>
      <c r="AB16" s="16"/>
      <c r="AC16" s="16"/>
      <c r="AD16" s="16"/>
      <c r="AE16" s="16"/>
      <c r="AF16" s="16"/>
      <c r="AG16" s="16"/>
      <c r="AH16" s="16"/>
      <c r="AI16" s="16"/>
      <c r="AJ16" s="16"/>
    </row>
    <row r="17" spans="1:48" ht="25.5" customHeight="1" thickBot="1" x14ac:dyDescent="0.35">
      <c r="A17" s="88"/>
      <c r="B17" s="89"/>
      <c r="C17" s="88"/>
      <c r="D17" s="88"/>
      <c r="E17" s="88"/>
      <c r="F17" s="90">
        <f>IFERROR(AVERAGE(F9:F16),"")</f>
        <v>0</v>
      </c>
      <c r="G17" s="88"/>
      <c r="H17" s="88"/>
      <c r="I17" s="357"/>
      <c r="J17" s="23">
        <f>IFERROR(AVERAGE(J9:J16),"")</f>
        <v>0.97875000000000001</v>
      </c>
      <c r="N17" s="23">
        <f>IFERROR(AVERAGE(N9:N16),"")</f>
        <v>0.78625</v>
      </c>
      <c r="R17" s="23">
        <f>IFERROR(AVERAGE(R9:R16),"")</f>
        <v>0.98875000000000002</v>
      </c>
      <c r="S17" s="17" t="s">
        <v>209</v>
      </c>
    </row>
    <row r="18" spans="1:48" ht="16.5" hidden="1" x14ac:dyDescent="0.3"/>
    <row r="19" spans="1:48" ht="16.5" hidden="1" x14ac:dyDescent="0.3"/>
    <row r="20" spans="1:48" ht="16.5" hidden="1" x14ac:dyDescent="0.3"/>
    <row r="21" spans="1:48" s="2" customFormat="1" ht="16.5" hidden="1" x14ac:dyDescent="0.3">
      <c r="E21" s="17"/>
      <c r="F21" s="17"/>
      <c r="G21" s="17"/>
      <c r="H21" s="17"/>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
      <c r="AL21" s="1"/>
      <c r="AM21" s="1"/>
      <c r="AN21" s="1"/>
      <c r="AO21" s="1"/>
      <c r="AP21" s="1"/>
      <c r="AQ21" s="1"/>
      <c r="AR21" s="1"/>
      <c r="AS21" s="1"/>
      <c r="AT21" s="1"/>
      <c r="AU21" s="1"/>
      <c r="AV21" s="1"/>
    </row>
    <row r="22" spans="1:48" s="2" customFormat="1" ht="16.5" hidden="1" x14ac:dyDescent="0.3">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
      <c r="AL22" s="1"/>
      <c r="AM22" s="1"/>
      <c r="AN22" s="1"/>
      <c r="AO22" s="1"/>
      <c r="AP22" s="1"/>
      <c r="AQ22" s="1"/>
      <c r="AR22" s="1"/>
      <c r="AS22" s="1"/>
      <c r="AT22" s="1"/>
      <c r="AU22" s="1"/>
      <c r="AV22" s="1"/>
    </row>
    <row r="23" spans="1:48" s="2" customFormat="1" ht="16.5" hidden="1" x14ac:dyDescent="0.3">
      <c r="E23" s="17"/>
      <c r="F23" s="17"/>
      <c r="G23" s="17"/>
      <c r="H23" s="17"/>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
      <c r="AL23" s="1"/>
      <c r="AM23" s="1"/>
      <c r="AN23" s="1"/>
      <c r="AO23" s="1"/>
      <c r="AP23" s="1"/>
      <c r="AQ23" s="1"/>
      <c r="AR23" s="1"/>
      <c r="AS23" s="1"/>
      <c r="AT23" s="1"/>
      <c r="AU23" s="1"/>
      <c r="AV23" s="1"/>
    </row>
    <row r="24" spans="1:48" s="2" customFormat="1" ht="16.5" hidden="1" x14ac:dyDescent="0.3">
      <c r="E24" s="17"/>
      <c r="F24" s="17"/>
      <c r="G24" s="17"/>
      <c r="H24" s="17"/>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
      <c r="AL24" s="1"/>
      <c r="AM24" s="1"/>
      <c r="AN24" s="1"/>
      <c r="AO24" s="1"/>
      <c r="AP24" s="1"/>
      <c r="AQ24" s="1"/>
      <c r="AR24" s="1"/>
      <c r="AS24" s="1"/>
      <c r="AT24" s="1"/>
      <c r="AU24" s="1"/>
      <c r="AV24" s="1"/>
    </row>
    <row r="25" spans="1:48" s="2" customFormat="1" ht="16.5" hidden="1" x14ac:dyDescent="0.3">
      <c r="E25" s="17"/>
      <c r="F25" s="17"/>
      <c r="G25" s="17"/>
      <c r="H25" s="17"/>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
      <c r="AL25" s="1"/>
      <c r="AM25" s="1"/>
      <c r="AN25" s="1"/>
      <c r="AO25" s="1"/>
      <c r="AP25" s="1"/>
      <c r="AQ25" s="1"/>
      <c r="AR25" s="1"/>
      <c r="AS25" s="1"/>
      <c r="AT25" s="1"/>
      <c r="AU25" s="1"/>
      <c r="AV25" s="1"/>
    </row>
    <row r="26" spans="1:48" s="2" customFormat="1" ht="16.5" hidden="1" x14ac:dyDescent="0.3">
      <c r="E26" s="17"/>
      <c r="F26" s="17"/>
      <c r="G26" s="17"/>
      <c r="H26" s="17"/>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
      <c r="AL26" s="1"/>
      <c r="AM26" s="1"/>
      <c r="AN26" s="1"/>
      <c r="AO26" s="1"/>
      <c r="AP26" s="1"/>
      <c r="AQ26" s="1"/>
      <c r="AR26" s="1"/>
      <c r="AS26" s="1"/>
      <c r="AT26" s="1"/>
      <c r="AU26" s="1"/>
      <c r="AV26" s="1"/>
    </row>
    <row r="27" spans="1:48" s="2" customFormat="1" ht="16.5" hidden="1" x14ac:dyDescent="0.3">
      <c r="E27" s="17"/>
      <c r="F27" s="17"/>
      <c r="G27" s="17"/>
      <c r="H27" s="17"/>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
      <c r="AL27" s="1"/>
      <c r="AM27" s="1"/>
      <c r="AN27" s="1"/>
      <c r="AO27" s="1"/>
      <c r="AP27" s="1"/>
      <c r="AQ27" s="1"/>
      <c r="AR27" s="1"/>
      <c r="AS27" s="1"/>
      <c r="AT27" s="1"/>
      <c r="AU27" s="1"/>
      <c r="AV27" s="1"/>
    </row>
    <row r="28" spans="1:48" s="2" customFormat="1" ht="16.5" customHeight="1" x14ac:dyDescent="0.3">
      <c r="E28" s="17"/>
      <c r="F28" s="17"/>
      <c r="G28" s="17"/>
      <c r="H28" s="17"/>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
      <c r="AL28" s="1"/>
      <c r="AM28" s="1"/>
      <c r="AN28" s="1"/>
      <c r="AO28" s="1"/>
      <c r="AP28" s="1"/>
      <c r="AQ28" s="1"/>
      <c r="AR28" s="1"/>
      <c r="AS28" s="1"/>
      <c r="AT28" s="1"/>
      <c r="AU28" s="1"/>
      <c r="AV28" s="1"/>
    </row>
    <row r="29" spans="1:48" s="2" customFormat="1" ht="16.5" customHeight="1" x14ac:dyDescent="0.3">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
      <c r="AL29" s="1"/>
      <c r="AM29" s="1"/>
      <c r="AN29" s="1"/>
      <c r="AO29" s="1"/>
      <c r="AP29" s="1"/>
      <c r="AQ29" s="1"/>
      <c r="AR29" s="1"/>
      <c r="AS29" s="1"/>
      <c r="AT29" s="1"/>
      <c r="AU29" s="1"/>
      <c r="AV29" s="1"/>
    </row>
    <row r="30" spans="1:48" s="2" customFormat="1" ht="16.5" customHeight="1" x14ac:dyDescent="0.3">
      <c r="E30" s="17"/>
      <c r="F30" s="17"/>
      <c r="G30" s="17"/>
      <c r="H30" s="17"/>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
      <c r="AL30" s="1"/>
      <c r="AM30" s="1"/>
      <c r="AN30" s="1"/>
      <c r="AO30" s="1"/>
      <c r="AP30" s="1"/>
      <c r="AQ30" s="1"/>
      <c r="AR30" s="1"/>
      <c r="AS30" s="1"/>
      <c r="AT30" s="1"/>
      <c r="AU30" s="1"/>
      <c r="AV30" s="1"/>
    </row>
    <row r="31" spans="1:48" s="2" customFormat="1" ht="16.5" customHeight="1" thickBot="1" x14ac:dyDescent="0.35">
      <c r="E31" s="17"/>
      <c r="F31" s="17"/>
      <c r="G31" s="17"/>
      <c r="H31" s="17"/>
      <c r="I31" s="17"/>
      <c r="J31" s="17"/>
      <c r="K31" s="17"/>
      <c r="L31" s="17"/>
      <c r="M31" s="17"/>
      <c r="N31" s="17"/>
      <c r="O31" s="348">
        <v>33640</v>
      </c>
      <c r="P31" s="17">
        <v>100</v>
      </c>
      <c r="Q31" s="17"/>
      <c r="R31" s="17"/>
      <c r="S31" s="17"/>
      <c r="T31" s="17"/>
      <c r="U31" s="17"/>
      <c r="V31" s="17"/>
      <c r="W31" s="17"/>
      <c r="X31" s="17"/>
      <c r="Y31" s="17"/>
      <c r="Z31" s="17"/>
      <c r="AA31" s="17"/>
      <c r="AB31" s="17"/>
      <c r="AC31" s="17"/>
      <c r="AD31" s="17"/>
      <c r="AE31" s="17"/>
      <c r="AF31" s="17"/>
      <c r="AG31" s="17"/>
      <c r="AH31" s="17"/>
      <c r="AI31" s="17"/>
      <c r="AJ31" s="17"/>
      <c r="AK31" s="1"/>
      <c r="AL31" s="1"/>
      <c r="AM31" s="1"/>
      <c r="AN31" s="1"/>
      <c r="AO31" s="1"/>
      <c r="AP31" s="1"/>
      <c r="AQ31" s="1"/>
      <c r="AR31" s="1"/>
      <c r="AS31" s="1"/>
      <c r="AT31" s="1"/>
      <c r="AU31" s="1"/>
      <c r="AV31" s="1"/>
    </row>
    <row r="32" spans="1:48" s="2" customFormat="1" ht="48.75" customHeight="1" thickBot="1" x14ac:dyDescent="0.35">
      <c r="E32" s="17"/>
      <c r="F32" s="17"/>
      <c r="G32" s="106" t="s">
        <v>190</v>
      </c>
      <c r="H32" s="106" t="s">
        <v>221</v>
      </c>
      <c r="I32" s="106" t="s">
        <v>222</v>
      </c>
      <c r="J32" s="106" t="s">
        <v>191</v>
      </c>
      <c r="K32" s="106" t="s">
        <v>192</v>
      </c>
      <c r="L32" s="129"/>
      <c r="M32" s="17"/>
      <c r="N32" s="17"/>
      <c r="O32" s="349">
        <v>27792</v>
      </c>
      <c r="P32" s="17">
        <f>SUM(O32*P31/O31)</f>
        <v>82.615933412604036</v>
      </c>
      <c r="Q32" s="17"/>
      <c r="R32" s="17"/>
      <c r="S32" s="17"/>
      <c r="T32" s="17"/>
      <c r="U32" s="17"/>
      <c r="V32" s="17"/>
      <c r="W32" s="17"/>
      <c r="X32" s="17"/>
      <c r="Y32" s="17"/>
      <c r="Z32" s="17"/>
      <c r="AA32" s="17"/>
      <c r="AB32" s="17"/>
      <c r="AC32" s="17"/>
      <c r="AD32" s="17"/>
      <c r="AE32" s="17"/>
      <c r="AF32" s="17"/>
      <c r="AG32" s="17"/>
      <c r="AH32" s="17"/>
      <c r="AI32" s="17"/>
      <c r="AJ32" s="17"/>
      <c r="AK32" s="1"/>
      <c r="AL32" s="1"/>
      <c r="AM32" s="1"/>
      <c r="AN32" s="1"/>
      <c r="AO32" s="1"/>
      <c r="AP32" s="1"/>
      <c r="AQ32" s="1"/>
      <c r="AR32" s="1"/>
      <c r="AS32" s="1"/>
      <c r="AT32" s="1"/>
      <c r="AU32" s="1"/>
      <c r="AV32" s="1"/>
    </row>
    <row r="33" spans="5:48" s="2" customFormat="1" ht="19.5" customHeight="1" thickTop="1" thickBot="1" x14ac:dyDescent="0.35">
      <c r="E33" s="17"/>
      <c r="F33" s="17"/>
      <c r="G33" s="108" t="e">
        <f>+#REF!</f>
        <v>#REF!</v>
      </c>
      <c r="H33" s="111">
        <f>+F17</f>
        <v>0</v>
      </c>
      <c r="I33" s="111">
        <f>+J17</f>
        <v>0.97875000000000001</v>
      </c>
      <c r="J33" s="111">
        <v>0.61</v>
      </c>
      <c r="K33" s="111">
        <v>0.95</v>
      </c>
      <c r="L33" s="130"/>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
      <c r="AL33" s="1"/>
      <c r="AM33" s="1"/>
      <c r="AN33" s="1"/>
      <c r="AO33" s="1"/>
      <c r="AP33" s="1"/>
      <c r="AQ33" s="1"/>
      <c r="AR33" s="1"/>
      <c r="AS33" s="1"/>
      <c r="AT33" s="1"/>
      <c r="AU33" s="1"/>
      <c r="AV33" s="1"/>
    </row>
    <row r="34" spans="5:48" s="2" customFormat="1" ht="25.5" customHeight="1" thickBot="1" x14ac:dyDescent="0.35">
      <c r="E34" s="17"/>
      <c r="F34" s="17"/>
      <c r="G34" s="107" t="s">
        <v>193</v>
      </c>
      <c r="H34" s="106" t="s">
        <v>223</v>
      </c>
      <c r="I34" s="106" t="s">
        <v>245</v>
      </c>
      <c r="J34" s="106" t="s">
        <v>191</v>
      </c>
      <c r="K34" s="106" t="s">
        <v>192</v>
      </c>
      <c r="L34" s="129"/>
      <c r="M34" s="17"/>
      <c r="N34" s="17"/>
      <c r="O34" s="17">
        <v>70</v>
      </c>
      <c r="P34" s="17">
        <v>100</v>
      </c>
      <c r="Q34" s="17"/>
      <c r="R34" s="17"/>
      <c r="S34" s="17"/>
      <c r="T34" s="17"/>
      <c r="U34" s="17"/>
      <c r="V34" s="17"/>
      <c r="W34" s="17"/>
      <c r="X34" s="17"/>
      <c r="Y34" s="17"/>
      <c r="Z34" s="17"/>
      <c r="AA34" s="17"/>
      <c r="AB34" s="17"/>
      <c r="AC34" s="17"/>
      <c r="AD34" s="17"/>
      <c r="AE34" s="17"/>
      <c r="AF34" s="17"/>
      <c r="AG34" s="17"/>
      <c r="AH34" s="17"/>
      <c r="AI34" s="17"/>
      <c r="AJ34" s="17"/>
      <c r="AK34" s="1"/>
      <c r="AL34" s="1"/>
      <c r="AM34" s="1"/>
      <c r="AN34" s="1"/>
      <c r="AO34" s="1"/>
      <c r="AP34" s="1"/>
      <c r="AQ34" s="1"/>
      <c r="AR34" s="1"/>
      <c r="AS34" s="1"/>
      <c r="AT34" s="1"/>
      <c r="AU34" s="1"/>
      <c r="AV34" s="1"/>
    </row>
    <row r="35" spans="5:48" s="2" customFormat="1" ht="21.75" customHeight="1" thickTop="1" thickBot="1" x14ac:dyDescent="0.35">
      <c r="E35" s="17"/>
      <c r="F35" s="17"/>
      <c r="G35" s="108" t="e">
        <f>+G33</f>
        <v>#REF!</v>
      </c>
      <c r="H35" s="110" t="e">
        <f>+G35*H33</f>
        <v>#REF!</v>
      </c>
      <c r="I35" s="110" t="e">
        <f>+G35*I33</f>
        <v>#REF!</v>
      </c>
      <c r="J35" s="109"/>
      <c r="K35" s="109"/>
      <c r="L35" s="131"/>
      <c r="M35" s="17"/>
      <c r="N35" s="17"/>
      <c r="O35" s="17">
        <v>66</v>
      </c>
      <c r="P35" s="17">
        <f>SUM(O35*P34/O34)</f>
        <v>94.285714285714292</v>
      </c>
      <c r="Q35" s="17"/>
      <c r="R35" s="17"/>
      <c r="S35" s="17"/>
      <c r="T35" s="17"/>
      <c r="U35" s="17"/>
      <c r="V35" s="17"/>
      <c r="W35" s="17"/>
      <c r="X35" s="17"/>
      <c r="Y35" s="17"/>
      <c r="Z35" s="17"/>
      <c r="AA35" s="17"/>
      <c r="AB35" s="17"/>
      <c r="AC35" s="17"/>
      <c r="AD35" s="17"/>
      <c r="AE35" s="17"/>
      <c r="AF35" s="17"/>
      <c r="AG35" s="17"/>
      <c r="AH35" s="17"/>
      <c r="AI35" s="17"/>
      <c r="AJ35" s="17"/>
      <c r="AK35" s="1"/>
      <c r="AL35" s="1"/>
      <c r="AM35" s="1"/>
      <c r="AN35" s="1"/>
      <c r="AO35" s="1"/>
      <c r="AP35" s="1"/>
      <c r="AQ35" s="1"/>
      <c r="AR35" s="1"/>
      <c r="AS35" s="1"/>
      <c r="AT35" s="1"/>
      <c r="AU35" s="1"/>
      <c r="AV35" s="1"/>
    </row>
    <row r="36" spans="5:48" s="2" customFormat="1" ht="16.5" customHeight="1" x14ac:dyDescent="0.3">
      <c r="E36" s="17"/>
      <c r="F36" s="17"/>
      <c r="G36" s="633" t="s">
        <v>228</v>
      </c>
      <c r="H36" s="633"/>
      <c r="I36" s="633"/>
      <c r="J36" s="86"/>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
      <c r="AL36" s="1"/>
      <c r="AM36" s="1"/>
      <c r="AN36" s="1"/>
      <c r="AO36" s="1"/>
      <c r="AP36" s="1"/>
      <c r="AQ36" s="1"/>
      <c r="AR36" s="1"/>
      <c r="AS36" s="1"/>
      <c r="AT36" s="1"/>
      <c r="AU36" s="1"/>
      <c r="AV36" s="1"/>
    </row>
    <row r="37" spans="5:48" s="2" customFormat="1" ht="16.5" customHeight="1" thickBot="1" x14ac:dyDescent="0.35">
      <c r="E37" s="17"/>
      <c r="F37" s="17"/>
      <c r="G37" s="634"/>
      <c r="H37" s="634"/>
      <c r="I37" s="634"/>
      <c r="J37" s="86"/>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
      <c r="AL37" s="1"/>
      <c r="AM37" s="1"/>
      <c r="AN37" s="1"/>
      <c r="AO37" s="1"/>
      <c r="AP37" s="1"/>
      <c r="AQ37" s="1"/>
      <c r="AR37" s="1"/>
      <c r="AS37" s="1"/>
      <c r="AT37" s="1"/>
      <c r="AU37" s="1"/>
      <c r="AV37" s="1"/>
    </row>
    <row r="38" spans="5:48" s="2" customFormat="1" ht="29.25" customHeight="1" thickBot="1" x14ac:dyDescent="0.35">
      <c r="E38" s="17"/>
      <c r="F38" s="17"/>
      <c r="G38" s="112" t="s">
        <v>190</v>
      </c>
      <c r="H38" s="112" t="s">
        <v>229</v>
      </c>
      <c r="I38" s="106" t="s">
        <v>227</v>
      </c>
      <c r="J38" s="113" t="s">
        <v>193</v>
      </c>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
      <c r="AL38" s="1"/>
      <c r="AM38" s="1"/>
      <c r="AN38" s="1"/>
      <c r="AO38" s="1"/>
      <c r="AP38" s="1"/>
      <c r="AQ38" s="1"/>
      <c r="AR38" s="1"/>
      <c r="AS38" s="1"/>
      <c r="AT38" s="1"/>
      <c r="AU38" s="1"/>
      <c r="AV38" s="1"/>
    </row>
    <row r="39" spans="5:48" s="2" customFormat="1" ht="16.5" customHeight="1" thickTop="1" thickBot="1" x14ac:dyDescent="0.35">
      <c r="E39" s="17"/>
      <c r="F39" s="17"/>
      <c r="G39" s="111">
        <v>1</v>
      </c>
      <c r="H39" s="120">
        <f>+H33</f>
        <v>0</v>
      </c>
      <c r="I39" s="120">
        <f>+I33</f>
        <v>0.97875000000000001</v>
      </c>
      <c r="J39" s="111">
        <f>SUM(G39-I39)</f>
        <v>2.1249999999999991E-2</v>
      </c>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
      <c r="AL39" s="1"/>
      <c r="AM39" s="1"/>
      <c r="AN39" s="1"/>
      <c r="AO39" s="1"/>
      <c r="AP39" s="1"/>
      <c r="AQ39" s="1"/>
      <c r="AR39" s="1"/>
      <c r="AS39" s="1"/>
      <c r="AT39" s="1"/>
      <c r="AU39" s="1"/>
      <c r="AV39" s="1"/>
    </row>
    <row r="40" spans="5:48" s="2" customFormat="1" ht="16.5" customHeight="1" x14ac:dyDescent="0.3">
      <c r="E40" s="17"/>
      <c r="F40" s="17"/>
      <c r="J40" s="58"/>
      <c r="K40" s="58"/>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
      <c r="AL40" s="1"/>
      <c r="AM40" s="1"/>
      <c r="AN40" s="1"/>
      <c r="AO40" s="1"/>
      <c r="AP40" s="1"/>
      <c r="AQ40" s="1"/>
      <c r="AR40" s="1"/>
      <c r="AS40" s="1"/>
      <c r="AT40" s="1"/>
      <c r="AU40" s="1"/>
      <c r="AV40" s="1"/>
    </row>
    <row r="41" spans="5:48" s="2" customFormat="1" ht="16.5" customHeight="1" x14ac:dyDescent="0.3">
      <c r="E41" s="17"/>
      <c r="F41" s="17"/>
      <c r="J41" s="58"/>
      <c r="K41" s="58"/>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17"/>
      <c r="AK41" s="1"/>
      <c r="AL41" s="1"/>
      <c r="AM41" s="1"/>
      <c r="AN41" s="1"/>
      <c r="AO41" s="1"/>
      <c r="AP41" s="1"/>
      <c r="AQ41" s="1"/>
      <c r="AR41" s="1"/>
      <c r="AS41" s="1"/>
      <c r="AT41" s="1"/>
      <c r="AU41" s="1"/>
      <c r="AV41" s="1"/>
    </row>
    <row r="42" spans="5:48" s="2" customFormat="1" ht="16.5" customHeight="1" x14ac:dyDescent="0.3">
      <c r="E42" s="17"/>
      <c r="F42" s="17"/>
      <c r="G42" s="46"/>
      <c r="H42" s="46"/>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
      <c r="AL42" s="1"/>
      <c r="AM42" s="1"/>
      <c r="AN42" s="1"/>
      <c r="AO42" s="1"/>
      <c r="AP42" s="1"/>
      <c r="AQ42" s="1"/>
      <c r="AR42" s="1"/>
      <c r="AS42" s="1"/>
      <c r="AT42" s="1"/>
      <c r="AU42" s="1"/>
      <c r="AV42" s="1"/>
    </row>
    <row r="43" spans="5:48" s="2" customFormat="1" ht="16.5" customHeight="1" x14ac:dyDescent="0.3">
      <c r="E43" s="17"/>
      <c r="F43" s="17"/>
      <c r="G43" s="46"/>
      <c r="H43" s="46"/>
      <c r="J43" s="342">
        <v>1</v>
      </c>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c r="AK43" s="1"/>
      <c r="AL43" s="1"/>
      <c r="AM43" s="1"/>
      <c r="AN43" s="1"/>
      <c r="AO43" s="1"/>
      <c r="AP43" s="1"/>
      <c r="AQ43" s="1"/>
      <c r="AR43" s="1"/>
      <c r="AS43" s="1"/>
      <c r="AT43" s="1"/>
      <c r="AU43" s="1"/>
      <c r="AV43" s="1"/>
    </row>
    <row r="44" spans="5:48" s="2" customFormat="1" ht="16.5" customHeight="1" x14ac:dyDescent="0.3">
      <c r="E44" s="17"/>
      <c r="F44" s="17"/>
      <c r="G44" s="46"/>
      <c r="H44" s="46"/>
      <c r="J44" s="342">
        <f>SUM(J43-J33)</f>
        <v>0.39</v>
      </c>
      <c r="K44" s="17"/>
      <c r="L44" s="17"/>
      <c r="M44" s="17"/>
      <c r="N44" s="17"/>
      <c r="O44" s="17"/>
      <c r="P44" s="17"/>
      <c r="Q44" s="17"/>
      <c r="R44" s="17"/>
      <c r="S44" s="17"/>
      <c r="T44" s="17"/>
      <c r="U44" s="17"/>
      <c r="V44" s="17"/>
      <c r="W44" s="17"/>
      <c r="X44" s="17"/>
      <c r="Y44" s="17"/>
      <c r="Z44" s="17"/>
      <c r="AA44" s="17"/>
      <c r="AB44" s="17"/>
      <c r="AC44" s="17"/>
      <c r="AD44" s="17"/>
      <c r="AE44" s="17"/>
      <c r="AF44" s="17"/>
      <c r="AG44" s="17"/>
      <c r="AH44" s="17"/>
      <c r="AI44" s="17"/>
      <c r="AJ44" s="17"/>
      <c r="AK44" s="1"/>
      <c r="AL44" s="1"/>
      <c r="AM44" s="1"/>
      <c r="AN44" s="1"/>
      <c r="AO44" s="1"/>
      <c r="AP44" s="1"/>
      <c r="AQ44" s="1"/>
      <c r="AR44" s="1"/>
      <c r="AS44" s="1"/>
      <c r="AT44" s="1"/>
      <c r="AU44" s="1"/>
      <c r="AV44" s="1"/>
    </row>
    <row r="45" spans="5:48" s="2" customFormat="1" ht="16.5" customHeight="1" x14ac:dyDescent="0.3">
      <c r="E45" s="17"/>
      <c r="F45" s="17"/>
      <c r="G45" s="17"/>
      <c r="H45" s="17"/>
      <c r="I45" s="17"/>
      <c r="J45" s="1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17"/>
      <c r="AK45" s="1"/>
      <c r="AL45" s="1"/>
      <c r="AM45" s="1"/>
      <c r="AN45" s="1"/>
      <c r="AO45" s="1"/>
      <c r="AP45" s="1"/>
      <c r="AQ45" s="1"/>
      <c r="AR45" s="1"/>
      <c r="AS45" s="1"/>
      <c r="AT45" s="1"/>
      <c r="AU45" s="1"/>
      <c r="AV45" s="1"/>
    </row>
    <row r="46" spans="5:48" s="2" customFormat="1" ht="16.5" customHeight="1" x14ac:dyDescent="0.3">
      <c r="E46" s="17"/>
      <c r="F46" s="17"/>
      <c r="G46" s="17"/>
      <c r="H46" s="17"/>
      <c r="I46" s="17"/>
      <c r="J46" s="17"/>
      <c r="K46" s="17"/>
      <c r="L46" s="17"/>
      <c r="M46" s="17"/>
      <c r="N46" s="17"/>
      <c r="O46" s="17"/>
      <c r="P46" s="17"/>
      <c r="Q46" s="17"/>
      <c r="R46" s="17"/>
      <c r="S46" s="17"/>
      <c r="T46" s="17"/>
      <c r="U46" s="17"/>
      <c r="V46" s="17"/>
      <c r="W46" s="17"/>
      <c r="X46" s="17"/>
      <c r="Y46" s="17"/>
      <c r="Z46" s="17"/>
      <c r="AA46" s="17"/>
      <c r="AB46" s="17"/>
      <c r="AC46" s="17"/>
      <c r="AD46" s="17"/>
      <c r="AE46" s="17"/>
      <c r="AF46" s="17"/>
      <c r="AG46" s="17"/>
      <c r="AH46" s="17"/>
      <c r="AI46" s="17"/>
      <c r="AJ46" s="17"/>
      <c r="AK46" s="1"/>
      <c r="AL46" s="1"/>
      <c r="AM46" s="1"/>
      <c r="AN46" s="1"/>
      <c r="AO46" s="1"/>
      <c r="AP46" s="1"/>
      <c r="AQ46" s="1"/>
      <c r="AR46" s="1"/>
      <c r="AS46" s="1"/>
      <c r="AT46" s="1"/>
      <c r="AU46" s="1"/>
      <c r="AV46" s="1"/>
    </row>
    <row r="47" spans="5:48" s="2" customFormat="1" ht="16.5" customHeight="1" x14ac:dyDescent="0.3">
      <c r="E47" s="17"/>
      <c r="F47" s="17"/>
      <c r="G47" s="17"/>
      <c r="H47" s="17"/>
      <c r="I47" s="17"/>
      <c r="J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7"/>
      <c r="AK47" s="1"/>
      <c r="AL47" s="1"/>
      <c r="AM47" s="1"/>
      <c r="AN47" s="1"/>
      <c r="AO47" s="1"/>
      <c r="AP47" s="1"/>
      <c r="AQ47" s="1"/>
      <c r="AR47" s="1"/>
      <c r="AS47" s="1"/>
      <c r="AT47" s="1"/>
      <c r="AU47" s="1"/>
      <c r="AV47" s="1"/>
    </row>
    <row r="48" spans="5:48" s="2" customFormat="1" ht="16.5" customHeight="1" x14ac:dyDescent="0.3">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
      <c r="AL48" s="1"/>
      <c r="AM48" s="1"/>
      <c r="AN48" s="1"/>
      <c r="AO48" s="1"/>
      <c r="AP48" s="1"/>
      <c r="AQ48" s="1"/>
      <c r="AR48" s="1"/>
      <c r="AS48" s="1"/>
      <c r="AT48" s="1"/>
      <c r="AU48" s="1"/>
      <c r="AV48" s="1"/>
    </row>
    <row r="49" spans="5:48" s="2" customFormat="1" ht="16.5" customHeight="1" x14ac:dyDescent="0.3">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
      <c r="AL49" s="1"/>
      <c r="AM49" s="1"/>
      <c r="AN49" s="1"/>
      <c r="AO49" s="1"/>
      <c r="AP49" s="1"/>
      <c r="AQ49" s="1"/>
      <c r="AR49" s="1"/>
      <c r="AS49" s="1"/>
      <c r="AT49" s="1"/>
      <c r="AU49" s="1"/>
      <c r="AV49" s="1"/>
    </row>
  </sheetData>
  <sheetProtection formatColumns="0" formatRows="0" autoFilter="0"/>
  <mergeCells count="25">
    <mergeCell ref="A1:D4"/>
    <mergeCell ref="E1:U2"/>
    <mergeCell ref="E3:U4"/>
    <mergeCell ref="A6:E6"/>
    <mergeCell ref="F6:I6"/>
    <mergeCell ref="J6:M6"/>
    <mergeCell ref="N6:Q6"/>
    <mergeCell ref="R6:U6"/>
    <mergeCell ref="G36:I37"/>
    <mergeCell ref="A7:A8"/>
    <mergeCell ref="B7:C8"/>
    <mergeCell ref="D7:D8"/>
    <mergeCell ref="E7:E8"/>
    <mergeCell ref="F7:H7"/>
    <mergeCell ref="B10:C10"/>
    <mergeCell ref="B11:C11"/>
    <mergeCell ref="B12:C12"/>
    <mergeCell ref="B13:C13"/>
    <mergeCell ref="B14:C14"/>
    <mergeCell ref="B15:C15"/>
    <mergeCell ref="N7:P7"/>
    <mergeCell ref="R7:T7"/>
    <mergeCell ref="B9:C9"/>
    <mergeCell ref="B16:C16"/>
    <mergeCell ref="J7:L7"/>
  </mergeCells>
  <conditionalFormatting sqref="N14:N15">
    <cfRule type="cellIs" dxfId="23" priority="13" operator="equal">
      <formula>1</formula>
    </cfRule>
    <cfRule type="cellIs" dxfId="22" priority="14" operator="between">
      <formula>0.31</formula>
      <formula>0.9</formula>
    </cfRule>
    <cfRule type="cellIs" dxfId="21" priority="15" operator="between">
      <formula>0</formula>
      <formula>0.3</formula>
    </cfRule>
  </conditionalFormatting>
  <conditionalFormatting sqref="N11">
    <cfRule type="cellIs" dxfId="20" priority="22" operator="equal">
      <formula>1</formula>
    </cfRule>
    <cfRule type="cellIs" dxfId="19" priority="23" operator="between">
      <formula>0.31</formula>
      <formula>0.9</formula>
    </cfRule>
    <cfRule type="cellIs" dxfId="18" priority="24" operator="between">
      <formula>0</formula>
      <formula>0.3</formula>
    </cfRule>
  </conditionalFormatting>
  <conditionalFormatting sqref="N12">
    <cfRule type="cellIs" dxfId="17" priority="19" operator="equal">
      <formula>1</formula>
    </cfRule>
    <cfRule type="cellIs" dxfId="16" priority="20" operator="between">
      <formula>0.31</formula>
      <formula>0.9</formula>
    </cfRule>
    <cfRule type="cellIs" dxfId="15" priority="21" operator="between">
      <formula>0</formula>
      <formula>0.3</formula>
    </cfRule>
  </conditionalFormatting>
  <conditionalFormatting sqref="N13">
    <cfRule type="cellIs" dxfId="14" priority="16" operator="equal">
      <formula>1</formula>
    </cfRule>
    <cfRule type="cellIs" dxfId="13" priority="17" operator="between">
      <formula>0.31</formula>
      <formula>0.9</formula>
    </cfRule>
    <cfRule type="cellIs" dxfId="12" priority="18" operator="between">
      <formula>0</formula>
      <formula>0.3</formula>
    </cfRule>
  </conditionalFormatting>
  <conditionalFormatting sqref="N16">
    <cfRule type="cellIs" dxfId="11" priority="10" operator="equal">
      <formula>1</formula>
    </cfRule>
    <cfRule type="cellIs" dxfId="10" priority="11" operator="between">
      <formula>0.31</formula>
      <formula>0.9</formula>
    </cfRule>
    <cfRule type="cellIs" dxfId="9" priority="12" operator="between">
      <formula>0</formula>
      <formula>0.3</formula>
    </cfRule>
  </conditionalFormatting>
  <conditionalFormatting sqref="N9:N10">
    <cfRule type="cellIs" dxfId="8" priority="4" operator="equal">
      <formula>1</formula>
    </cfRule>
    <cfRule type="cellIs" dxfId="7" priority="5" operator="between">
      <formula>0.31</formula>
      <formula>0.9</formula>
    </cfRule>
    <cfRule type="cellIs" dxfId="6" priority="6" operator="between">
      <formula>0</formula>
      <formula>0.3</formula>
    </cfRule>
  </conditionalFormatting>
  <conditionalFormatting sqref="R9:R16">
    <cfRule type="cellIs" dxfId="5" priority="1" operator="equal">
      <formula>1</formula>
    </cfRule>
    <cfRule type="cellIs" dxfId="4" priority="2" operator="between">
      <formula>0.31</formula>
      <formula>0.9</formula>
    </cfRule>
    <cfRule type="cellIs" dxfId="3" priority="3" operator="between">
      <formula>0</formula>
      <formula>0.3</formula>
    </cfRule>
  </conditionalFormatting>
  <pageMargins left="0.70866141732283472" right="0.70866141732283472" top="0.74803149606299213" bottom="0.74803149606299213" header="0.31496062992125984" footer="0.31496062992125984"/>
  <pageSetup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3"/>
  <dimension ref="A1:C17"/>
  <sheetViews>
    <sheetView workbookViewId="0">
      <pane ySplit="1" topLeftCell="A2" activePane="bottomLeft" state="frozen"/>
      <selection pane="bottomLeft" activeCell="F1" sqref="F1"/>
    </sheetView>
  </sheetViews>
  <sheetFormatPr baseColWidth="10" defaultRowHeight="15" x14ac:dyDescent="0.25"/>
  <cols>
    <col min="1" max="1" width="15.85546875" style="1" customWidth="1"/>
    <col min="2" max="2" width="23.42578125" style="1" customWidth="1"/>
    <col min="3" max="3" width="26.42578125" style="1" customWidth="1"/>
    <col min="4" max="16384" width="11.42578125" style="1"/>
  </cols>
  <sheetData>
    <row r="1" spans="1:3" s="4" customFormat="1" ht="30" x14ac:dyDescent="0.25">
      <c r="A1" s="3" t="s">
        <v>18</v>
      </c>
      <c r="B1" s="3" t="s">
        <v>21</v>
      </c>
      <c r="C1" s="3" t="s">
        <v>0</v>
      </c>
    </row>
    <row r="2" spans="1:3" s="5" customFormat="1" x14ac:dyDescent="0.25">
      <c r="A2" s="4" t="s">
        <v>19</v>
      </c>
      <c r="B2" s="5" t="s">
        <v>22</v>
      </c>
      <c r="C2" s="5" t="s">
        <v>1</v>
      </c>
    </row>
    <row r="3" spans="1:3" s="5" customFormat="1" x14ac:dyDescent="0.25">
      <c r="A3" s="4" t="s">
        <v>20</v>
      </c>
      <c r="B3" s="4" t="s">
        <v>29</v>
      </c>
      <c r="C3" s="5" t="s">
        <v>2</v>
      </c>
    </row>
    <row r="4" spans="1:3" s="5" customFormat="1" ht="30" x14ac:dyDescent="0.25">
      <c r="A4" s="4"/>
      <c r="B4" s="4" t="s">
        <v>23</v>
      </c>
      <c r="C4" s="5" t="s">
        <v>3</v>
      </c>
    </row>
    <row r="5" spans="1:3" ht="45" x14ac:dyDescent="0.25">
      <c r="B5" s="4" t="s">
        <v>24</v>
      </c>
      <c r="C5" s="6" t="s">
        <v>4</v>
      </c>
    </row>
    <row r="6" spans="1:3" ht="30" x14ac:dyDescent="0.25">
      <c r="B6" s="5" t="s">
        <v>25</v>
      </c>
      <c r="C6" s="6" t="s">
        <v>5</v>
      </c>
    </row>
    <row r="7" spans="1:3" x14ac:dyDescent="0.25">
      <c r="B7" s="6" t="s">
        <v>26</v>
      </c>
      <c r="C7" s="1" t="s">
        <v>6</v>
      </c>
    </row>
    <row r="8" spans="1:3" x14ac:dyDescent="0.25">
      <c r="B8" s="1" t="s">
        <v>30</v>
      </c>
      <c r="C8" s="1" t="s">
        <v>7</v>
      </c>
    </row>
    <row r="9" spans="1:3" x14ac:dyDescent="0.25">
      <c r="B9" s="1" t="s">
        <v>31</v>
      </c>
      <c r="C9" s="1" t="s">
        <v>8</v>
      </c>
    </row>
    <row r="10" spans="1:3" x14ac:dyDescent="0.25">
      <c r="B10" s="1" t="s">
        <v>27</v>
      </c>
      <c r="C10" s="1" t="s">
        <v>9</v>
      </c>
    </row>
    <row r="11" spans="1:3" x14ac:dyDescent="0.25">
      <c r="B11" s="1" t="s">
        <v>28</v>
      </c>
      <c r="C11" s="1" t="s">
        <v>10</v>
      </c>
    </row>
    <row r="12" spans="1:3" x14ac:dyDescent="0.25">
      <c r="C12" s="1" t="s">
        <v>11</v>
      </c>
    </row>
    <row r="13" spans="1:3" x14ac:dyDescent="0.25">
      <c r="C13" s="1" t="s">
        <v>12</v>
      </c>
    </row>
    <row r="14" spans="1:3" x14ac:dyDescent="0.25">
      <c r="C14" s="1" t="s">
        <v>13</v>
      </c>
    </row>
    <row r="15" spans="1:3" x14ac:dyDescent="0.25">
      <c r="C15" s="1" t="s">
        <v>14</v>
      </c>
    </row>
    <row r="16" spans="1:3" x14ac:dyDescent="0.25">
      <c r="C16" s="1" t="s">
        <v>15</v>
      </c>
    </row>
    <row r="17" spans="3:3" x14ac:dyDescent="0.25">
      <c r="C17" s="1" t="s">
        <v>16</v>
      </c>
    </row>
  </sheetData>
  <sheetProtection algorithmName="SHA-512" hashValue="8JF0GLi9ny96NZp/IegLkTJyHrjg/t3O1C9UdP/I9dhiHSXWpay7w7yQ4T+4f5A6sgzZzsMb+pQPT9fP4E3kQA==" saltValue="E7aRn9Po+yI49BHqZCAK0A==" spinCount="100000" sheet="1" objects="1" scenarios="1" selectLockedCells="1"/>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19</vt:i4>
      </vt:variant>
    </vt:vector>
  </HeadingPairs>
  <TitlesOfParts>
    <vt:vector size="43" baseType="lpstr">
      <vt:lpstr>plan de trabajo- plane (2)</vt:lpstr>
      <vt:lpstr>Prevesion rec Humano </vt:lpstr>
      <vt:lpstr>talento Humano </vt:lpstr>
      <vt:lpstr>cpacitacion </vt:lpstr>
      <vt:lpstr>bienestar </vt:lpstr>
      <vt:lpstr>seguridad y sal (2)</vt:lpstr>
      <vt:lpstr>Plan de adquisicion </vt:lpstr>
      <vt:lpstr>archivo</vt:lpstr>
      <vt:lpstr>anticorrupcion </vt:lpstr>
      <vt:lpstr>COMUNICACION TIC 2025</vt:lpstr>
      <vt:lpstr>PETI 2025</vt:lpstr>
      <vt:lpstr>TRAT RIE SEG TIC 2025</vt:lpstr>
      <vt:lpstr>SEG PRIVACIDAD TIC 2025</vt:lpstr>
      <vt:lpstr>accion</vt:lpstr>
      <vt:lpstr>PUEAA</vt:lpstr>
      <vt:lpstr>PSMV</vt:lpstr>
      <vt:lpstr>PGIRASA</vt:lpstr>
      <vt:lpstr>PIGA</vt:lpstr>
      <vt:lpstr>RIESGO GESTION</vt:lpstr>
      <vt:lpstr>RIESGO CORRUPCION</vt:lpstr>
      <vt:lpstr>SEGUIMIENTO RC</vt:lpstr>
      <vt:lpstr>RIESGO INFORMACION</vt:lpstr>
      <vt:lpstr>pdm</vt:lpstr>
      <vt:lpstr>Listas</vt:lpstr>
      <vt:lpstr>'RIESGO CORRUPCION'!Área_de_impresión</vt:lpstr>
      <vt:lpstr>'RIESGO GESTION'!Área_de_impresión</vt:lpstr>
      <vt:lpstr>'SEGUIMIENTO RC'!Área_de_impresión</vt:lpstr>
      <vt:lpstr>'RIESGO CORRUPCION'!Eduardo</vt:lpstr>
      <vt:lpstr>'RIESGO GESTION'!Eduardo</vt:lpstr>
      <vt:lpstr>'SEGUIMIENTO RC'!Eduardo</vt:lpstr>
      <vt:lpstr>TipoRiesgo</vt:lpstr>
      <vt:lpstr>archivo!Títulos_a_imprimir</vt:lpstr>
      <vt:lpstr>'bienestar '!Títulos_a_imprimir</vt:lpstr>
      <vt:lpstr>'cpacitacion '!Títulos_a_imprimir</vt:lpstr>
      <vt:lpstr>PGIRASA!Títulos_a_imprimir</vt:lpstr>
      <vt:lpstr>PIGA!Títulos_a_imprimir</vt:lpstr>
      <vt:lpstr>PSMV!Títulos_a_imprimir</vt:lpstr>
      <vt:lpstr>PUEAA!Títulos_a_imprimir</vt:lpstr>
      <vt:lpstr>'RIESGO CORRUPCION'!Títulos_a_imprimir</vt:lpstr>
      <vt:lpstr>'RIESGO GESTION'!Títulos_a_imprimir</vt:lpstr>
      <vt:lpstr>'SEGUIMIENTO RC'!Títulos_a_imprimir</vt:lpstr>
      <vt:lpstr>'seguridad y sal (2)'!Títulos_a_imprimir</vt:lpstr>
      <vt:lpstr>'talento Humano '!Títulos_a_imprimir</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Ivan Rueda Blanco</dc:creator>
  <cp:lastModifiedBy>ALL-PLA-TIC</cp:lastModifiedBy>
  <cp:lastPrinted>2024-06-07T13:40:18Z</cp:lastPrinted>
  <dcterms:created xsi:type="dcterms:W3CDTF">2021-10-27T17:44:21Z</dcterms:created>
  <dcterms:modified xsi:type="dcterms:W3CDTF">2026-01-14T22:04:18Z</dcterms:modified>
</cp:coreProperties>
</file>