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TANILLA 2\Desktop\VIGENCIAS ANTERIORES\VIGENCIA 2023\2023\"/>
    </mc:Choice>
  </mc:AlternateContent>
  <xr:revisionPtr revIDLastSave="0" documentId="13_ncr:1_{669A9FD7-EB7C-4827-8E28-0DA94D65AF12}" xr6:coauthVersionLast="47" xr6:coauthVersionMax="47" xr10:uidLastSave="{00000000-0000-0000-0000-000000000000}"/>
  <bookViews>
    <workbookView xWindow="-180" yWindow="1500" windowWidth="14340" windowHeight="11385" tabRatio="643" firstSheet="1" activeTab="1" xr2:uid="{00000000-000D-0000-FFFF-FFFF00000000}"/>
  </bookViews>
  <sheets>
    <sheet name="PQR 2020" sheetId="1" state="hidden" r:id="rId1"/>
    <sheet name="MI.COM.FO.20" sheetId="2" r:id="rId2"/>
  </sheets>
  <definedNames>
    <definedName name="_xlnm.Print_Area" localSheetId="1">MI.COM.FO.20!$A$1:$AC$40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0" i="2" l="1"/>
  <c r="M20" i="2"/>
  <c r="AB9" i="2"/>
  <c r="AB8" i="2"/>
  <c r="N8" i="2"/>
  <c r="AA24" i="2" l="1"/>
  <c r="AA14" i="2"/>
  <c r="AA8" i="2"/>
  <c r="L17" i="2" l="1"/>
  <c r="L16" i="2"/>
  <c r="L15" i="2"/>
  <c r="L9" i="2"/>
  <c r="L8" i="2"/>
  <c r="J19" i="2"/>
  <c r="J18" i="2"/>
  <c r="J17" i="2"/>
  <c r="J16" i="2"/>
  <c r="J15" i="2"/>
  <c r="J14" i="2"/>
  <c r="J9" i="2"/>
  <c r="J8" i="2"/>
  <c r="H25" i="2"/>
  <c r="H24" i="2"/>
  <c r="H19" i="2"/>
  <c r="H18" i="2"/>
  <c r="H17" i="2"/>
  <c r="H16" i="2"/>
  <c r="H15" i="2"/>
  <c r="H14" i="2"/>
  <c r="H9" i="2"/>
  <c r="H8" i="2"/>
  <c r="F25" i="2"/>
  <c r="F24" i="2"/>
  <c r="F19" i="2"/>
  <c r="F18" i="2"/>
  <c r="F17" i="2"/>
  <c r="F16" i="2"/>
  <c r="F15" i="2"/>
  <c r="F14" i="2"/>
  <c r="F9" i="2"/>
  <c r="F8" i="2"/>
  <c r="D25" i="2"/>
  <c r="D24" i="2"/>
  <c r="D19" i="2"/>
  <c r="D18" i="2"/>
  <c r="D17" i="2"/>
  <c r="D16" i="2"/>
  <c r="D15" i="2"/>
  <c r="D14" i="2"/>
  <c r="D9" i="2"/>
  <c r="D8" i="2"/>
  <c r="AA25" i="2"/>
  <c r="AA15" i="2"/>
  <c r="AA16" i="2"/>
  <c r="AA17" i="2"/>
  <c r="AA18" i="2"/>
  <c r="AA19" i="2"/>
  <c r="AA9" i="2"/>
  <c r="U26" i="2"/>
  <c r="V25" i="2"/>
  <c r="V24" i="2"/>
  <c r="U20" i="2"/>
  <c r="V19" i="2"/>
  <c r="V18" i="2"/>
  <c r="V17" i="2"/>
  <c r="V16" i="2"/>
  <c r="V15" i="2"/>
  <c r="V14" i="2"/>
  <c r="U10" i="2"/>
  <c r="V9" i="2"/>
  <c r="V8" i="2"/>
  <c r="W26" i="2"/>
  <c r="X25" i="2"/>
  <c r="X24" i="2"/>
  <c r="W20" i="2"/>
  <c r="X19" i="2"/>
  <c r="X18" i="2"/>
  <c r="X17" i="2"/>
  <c r="X16" i="2"/>
  <c r="X15" i="2"/>
  <c r="X14" i="2"/>
  <c r="W10" i="2"/>
  <c r="X9" i="2"/>
  <c r="X8" i="2"/>
  <c r="I26" i="2"/>
  <c r="J25" i="2"/>
  <c r="J24" i="2"/>
  <c r="I20" i="2"/>
  <c r="I10" i="2"/>
  <c r="K26" i="2"/>
  <c r="L25" i="2"/>
  <c r="L24" i="2"/>
  <c r="K20" i="2"/>
  <c r="L19" i="2"/>
  <c r="L18" i="2"/>
  <c r="L14" i="2"/>
  <c r="K10" i="2"/>
  <c r="M26" i="2"/>
  <c r="N25" i="2"/>
  <c r="N24" i="2"/>
  <c r="N19" i="2"/>
  <c r="N18" i="2"/>
  <c r="N17" i="2"/>
  <c r="N16" i="2"/>
  <c r="N15" i="2"/>
  <c r="N14" i="2"/>
  <c r="M10" i="2"/>
  <c r="N9" i="2"/>
  <c r="O26" i="2"/>
  <c r="P25" i="2"/>
  <c r="P24" i="2"/>
  <c r="O20" i="2"/>
  <c r="P19" i="2"/>
  <c r="P18" i="2"/>
  <c r="P17" i="2"/>
  <c r="P16" i="2"/>
  <c r="P15" i="2"/>
  <c r="P14" i="2"/>
  <c r="O10" i="2"/>
  <c r="P9" i="2"/>
  <c r="P8" i="2"/>
  <c r="Q26" i="2"/>
  <c r="R25" i="2"/>
  <c r="R24" i="2"/>
  <c r="Q20" i="2"/>
  <c r="R19" i="2"/>
  <c r="R18" i="2"/>
  <c r="R17" i="2"/>
  <c r="R16" i="2"/>
  <c r="R15" i="2"/>
  <c r="R14" i="2"/>
  <c r="Q10" i="2"/>
  <c r="R9" i="2"/>
  <c r="R8" i="2"/>
  <c r="S26" i="2"/>
  <c r="T25" i="2"/>
  <c r="T24" i="2"/>
  <c r="T19" i="2"/>
  <c r="T18" i="2"/>
  <c r="T17" i="2"/>
  <c r="T16" i="2"/>
  <c r="T15" i="2"/>
  <c r="T14" i="2"/>
  <c r="S10" i="2"/>
  <c r="T9" i="2"/>
  <c r="T8" i="2"/>
  <c r="G26" i="2"/>
  <c r="G20" i="2"/>
  <c r="G10" i="2"/>
  <c r="C20" i="2"/>
  <c r="Z15" i="2"/>
  <c r="E26" i="2"/>
  <c r="E20" i="2"/>
  <c r="E10" i="2"/>
  <c r="C26" i="2"/>
  <c r="C10" i="2"/>
  <c r="V26" i="2" l="1"/>
  <c r="V20" i="2"/>
  <c r="N26" i="2"/>
  <c r="H10" i="2"/>
  <c r="H20" i="2"/>
  <c r="J10" i="2"/>
  <c r="AC16" i="2"/>
  <c r="AB16" i="2" s="1"/>
  <c r="L10" i="2"/>
  <c r="AC19" i="2"/>
  <c r="AB19" i="2" s="1"/>
  <c r="AC17" i="2"/>
  <c r="AB17" i="2" s="1"/>
  <c r="D10" i="2"/>
  <c r="F10" i="2"/>
  <c r="F20" i="2"/>
  <c r="AC14" i="2"/>
  <c r="AB14" i="2" s="1"/>
  <c r="AC8" i="2"/>
  <c r="AC18" i="2"/>
  <c r="AB18" i="2" s="1"/>
  <c r="AC24" i="2"/>
  <c r="AB24" i="2" s="1"/>
  <c r="AC25" i="2"/>
  <c r="AB25" i="2" s="1"/>
  <c r="AC15" i="2"/>
  <c r="AB15" i="2" s="1"/>
  <c r="D20" i="2"/>
  <c r="D26" i="2"/>
  <c r="AC9" i="2"/>
  <c r="V10" i="2"/>
  <c r="L26" i="2"/>
  <c r="R26" i="2"/>
  <c r="J26" i="2"/>
  <c r="X10" i="2"/>
  <c r="X26" i="2"/>
  <c r="X20" i="2"/>
  <c r="J20" i="2"/>
  <c r="L20" i="2"/>
  <c r="P26" i="2"/>
  <c r="N10" i="2"/>
  <c r="N20" i="2"/>
  <c r="T26" i="2"/>
  <c r="P10" i="2"/>
  <c r="H26" i="2"/>
  <c r="R10" i="2"/>
  <c r="P20" i="2"/>
  <c r="R20" i="2"/>
  <c r="T10" i="2"/>
  <c r="T20" i="2"/>
  <c r="AA26" i="2"/>
  <c r="F26" i="2"/>
  <c r="Z14" i="2"/>
  <c r="Y26" i="2"/>
  <c r="Z25" i="2"/>
  <c r="Z24" i="2"/>
  <c r="Y20" i="2"/>
  <c r="Z19" i="2"/>
  <c r="Z18" i="2"/>
  <c r="Z17" i="2"/>
  <c r="Z16" i="2"/>
  <c r="Y10" i="2"/>
  <c r="Z9" i="2"/>
  <c r="Z8" i="2"/>
  <c r="Z10" i="2" l="1"/>
  <c r="Z26" i="2"/>
  <c r="Z20" i="2"/>
  <c r="AC10" i="2" l="1"/>
  <c r="AA20" i="2"/>
  <c r="R25" i="1"/>
  <c r="AC26" i="2" l="1"/>
  <c r="AB26" i="2"/>
  <c r="AB20" i="2"/>
  <c r="AC20" i="2"/>
  <c r="S23" i="1"/>
  <c r="S24" i="1"/>
  <c r="S16" i="1"/>
  <c r="S15" i="1"/>
  <c r="S14" i="1"/>
  <c r="S13" i="1"/>
  <c r="S12" i="1"/>
  <c r="S11" i="1"/>
  <c r="S6" i="1"/>
  <c r="S5" i="1"/>
  <c r="S7" i="1" s="1"/>
  <c r="T16" i="1"/>
  <c r="T15" i="1"/>
  <c r="T14" i="1"/>
  <c r="T13" i="1"/>
  <c r="T12" i="1"/>
  <c r="T11" i="1"/>
  <c r="T23" i="1"/>
  <c r="T5" i="1"/>
  <c r="Q5" i="1"/>
  <c r="R17" i="1"/>
  <c r="T24" i="1"/>
  <c r="Q23" i="1"/>
  <c r="R7" i="1"/>
  <c r="S17" i="1" l="1"/>
  <c r="T17" i="1"/>
  <c r="S25" i="1"/>
  <c r="T25" i="1"/>
  <c r="T6" i="1"/>
  <c r="Q13" i="1"/>
  <c r="Q12" i="1"/>
  <c r="Q11" i="1"/>
  <c r="Q6" i="1"/>
  <c r="Q7" i="1" s="1"/>
  <c r="P25" i="1"/>
  <c r="Q24" i="1"/>
  <c r="P17" i="1"/>
  <c r="Q16" i="1"/>
  <c r="Q15" i="1"/>
  <c r="Q14" i="1"/>
  <c r="P7" i="1"/>
  <c r="Q17" i="1" l="1"/>
  <c r="Q25" i="1"/>
  <c r="N17" i="1"/>
  <c r="N25" i="1" l="1"/>
  <c r="O24" i="1"/>
  <c r="O23" i="1"/>
  <c r="O16" i="1"/>
  <c r="O15" i="1"/>
  <c r="O14" i="1"/>
  <c r="O13" i="1"/>
  <c r="O12" i="1"/>
  <c r="O11" i="1"/>
  <c r="O5" i="1"/>
  <c r="M5" i="1"/>
  <c r="O6" i="1"/>
  <c r="N7" i="1"/>
  <c r="O25" i="1" l="1"/>
  <c r="O17" i="1"/>
  <c r="O7" i="1"/>
  <c r="M16" i="1"/>
  <c r="M6" i="1"/>
  <c r="K6" i="1"/>
  <c r="K5" i="1"/>
  <c r="I6" i="1"/>
  <c r="I5" i="1"/>
  <c r="G6" i="1"/>
  <c r="G5" i="1"/>
  <c r="E6" i="1"/>
  <c r="E5" i="1"/>
  <c r="C6" i="1"/>
  <c r="C5" i="1"/>
  <c r="E16" i="1"/>
  <c r="C16" i="1"/>
  <c r="L7" i="1"/>
  <c r="J7" i="1"/>
  <c r="H7" i="1"/>
  <c r="F7" i="1"/>
  <c r="D7" i="1"/>
  <c r="B7" i="1"/>
  <c r="E11" i="1"/>
  <c r="G11" i="1"/>
  <c r="I11" i="1"/>
  <c r="K11" i="1"/>
  <c r="M11" i="1"/>
  <c r="C12" i="1"/>
  <c r="E12" i="1"/>
  <c r="G12" i="1"/>
  <c r="I12" i="1"/>
  <c r="K12" i="1"/>
  <c r="M12" i="1"/>
  <c r="V6" i="1" l="1"/>
  <c r="U6" i="1" s="1"/>
  <c r="C7" i="1"/>
  <c r="V5" i="1"/>
  <c r="U5" i="1" s="1"/>
  <c r="K7" i="1"/>
  <c r="V12" i="1"/>
  <c r="U12" i="1" s="1"/>
  <c r="I7" i="1"/>
  <c r="M7" i="1"/>
  <c r="G7" i="1"/>
  <c r="E7" i="1"/>
  <c r="T7" i="1"/>
  <c r="U7" i="1" l="1"/>
  <c r="L25" i="1"/>
  <c r="M24" i="1"/>
  <c r="M23" i="1"/>
  <c r="M13" i="1"/>
  <c r="L17" i="1"/>
  <c r="J17" i="1"/>
  <c r="M15" i="1"/>
  <c r="M14" i="1"/>
  <c r="M17" i="1" l="1"/>
  <c r="M25" i="1"/>
  <c r="K16" i="1"/>
  <c r="K15" i="1"/>
  <c r="J25" i="1" l="1"/>
  <c r="K24" i="1" l="1"/>
  <c r="K23" i="1"/>
  <c r="K14" i="1"/>
  <c r="K13" i="1"/>
  <c r="K17" i="1" l="1"/>
  <c r="K25" i="1"/>
  <c r="C23" i="1" l="1"/>
  <c r="H17" i="1" l="1"/>
  <c r="I24" i="1" l="1"/>
  <c r="I23" i="1"/>
  <c r="G24" i="1"/>
  <c r="G23" i="1"/>
  <c r="E24" i="1"/>
  <c r="E23" i="1"/>
  <c r="C24" i="1"/>
  <c r="I16" i="1"/>
  <c r="I15" i="1"/>
  <c r="I14" i="1"/>
  <c r="I13" i="1"/>
  <c r="G16" i="1"/>
  <c r="G15" i="1"/>
  <c r="G14" i="1"/>
  <c r="G13" i="1"/>
  <c r="E15" i="1"/>
  <c r="E14" i="1"/>
  <c r="E13" i="1"/>
  <c r="C15" i="1"/>
  <c r="C14" i="1"/>
  <c r="C13" i="1"/>
  <c r="H25" i="1"/>
  <c r="F17" i="1"/>
  <c r="D17" i="1"/>
  <c r="B17" i="1"/>
  <c r="V16" i="1" l="1"/>
  <c r="U16" i="1" s="1"/>
  <c r="V13" i="1"/>
  <c r="U13" i="1" s="1"/>
  <c r="V14" i="1"/>
  <c r="U14" i="1" s="1"/>
  <c r="V24" i="1"/>
  <c r="U24" i="1" s="1"/>
  <c r="V15" i="1"/>
  <c r="U15" i="1" s="1"/>
  <c r="V23" i="1"/>
  <c r="U23" i="1" s="1"/>
  <c r="C11" i="1"/>
  <c r="V11" i="1" s="1"/>
  <c r="U11" i="1" s="1"/>
  <c r="G25" i="1"/>
  <c r="I17" i="1"/>
  <c r="G17" i="1"/>
  <c r="E25" i="1"/>
  <c r="C25" i="1"/>
  <c r="E17" i="1"/>
  <c r="I25" i="1"/>
  <c r="F25" i="1"/>
  <c r="D25" i="1"/>
  <c r="B25" i="1"/>
  <c r="U17" i="1" l="1"/>
  <c r="U25" i="1"/>
  <c r="C17" i="1"/>
</calcChain>
</file>

<file path=xl/sharedStrings.xml><?xml version="1.0" encoding="utf-8"?>
<sst xmlns="http://schemas.openxmlformats.org/spreadsheetml/2006/main" count="254" uniqueCount="52">
  <si>
    <t>ABRIL</t>
  </si>
  <si>
    <t>MAYO</t>
  </si>
  <si>
    <t>TOTAL</t>
  </si>
  <si>
    <t>CANT</t>
  </si>
  <si>
    <t>(%)</t>
  </si>
  <si>
    <t>FACTURACION</t>
  </si>
  <si>
    <t>REINSTALACIONES</t>
  </si>
  <si>
    <t>USARIOS</t>
  </si>
  <si>
    <t>FUGAS</t>
  </si>
  <si>
    <t>LECTURAS MAL TOMADAS</t>
  </si>
  <si>
    <t>FALLA EN LA CONTINUIDAD DEL SERVICIO</t>
  </si>
  <si>
    <t>CORRESPONDENCIA - ORFEO</t>
  </si>
  <si>
    <t>CORREOS ELECTRONICOS</t>
  </si>
  <si>
    <t>INFORMACION GENERAL</t>
  </si>
  <si>
    <t>ABONOS</t>
  </si>
  <si>
    <t>FUGAS - OPERATIVAS</t>
  </si>
  <si>
    <t>CAUSALES</t>
  </si>
  <si>
    <t>ALTOS CONSUMOS</t>
  </si>
  <si>
    <t xml:space="preserve">TOTAL </t>
  </si>
  <si>
    <t>JUNIO</t>
  </si>
  <si>
    <t>%
(PROM MESUAL)</t>
  </si>
  <si>
    <t>JULIO</t>
  </si>
  <si>
    <t>PETICIONES</t>
  </si>
  <si>
    <t>MARZO 
(DEL 16 AL 31)</t>
  </si>
  <si>
    <t xml:space="preserve">AGOSTO
</t>
  </si>
  <si>
    <t>SEPTIEMBRE</t>
  </si>
  <si>
    <t>NOVIEMBRE
(DEL 1 AL 18)</t>
  </si>
  <si>
    <t>OCTUBRE</t>
  </si>
  <si>
    <t>FEBRERO</t>
  </si>
  <si>
    <t>ENERO</t>
  </si>
  <si>
    <t>EMPRESA DE SERVICIOS PÚBLICOS DOMICILIARIOS DE PITALITO EMPITALITO E.S.P.</t>
  </si>
  <si>
    <t>%
(PROM ACUMULADO)</t>
  </si>
  <si>
    <r>
      <rPr>
        <b/>
        <sz val="12"/>
        <color theme="1"/>
        <rFont val="Arial Narrow"/>
        <family val="2"/>
      </rPr>
      <t xml:space="preserve">PAGINA: </t>
    </r>
    <r>
      <rPr>
        <sz val="12"/>
        <color theme="1"/>
        <rFont val="Arial Narrow"/>
        <family val="2"/>
      </rPr>
      <t xml:space="preserve"> 1 de 1</t>
    </r>
  </si>
  <si>
    <t>_______________________________________</t>
  </si>
  <si>
    <t>INFORME DE PETICIONES, QUEJAS Y RECLAMOS</t>
  </si>
  <si>
    <r>
      <t>CÓDIGO</t>
    </r>
    <r>
      <rPr>
        <sz val="12"/>
        <color theme="1"/>
        <rFont val="Arial Narrow"/>
        <family val="2"/>
      </rPr>
      <t>:  MI.COM.FO.20</t>
    </r>
  </si>
  <si>
    <r>
      <t>APROBADO:</t>
    </r>
    <r>
      <rPr>
        <sz val="12"/>
        <color theme="1"/>
        <rFont val="Arial Narrow"/>
        <family val="2"/>
      </rPr>
      <t xml:space="preserve">  01/03/2021</t>
    </r>
  </si>
  <si>
    <r>
      <t>VERSIÓN:</t>
    </r>
    <r>
      <rPr>
        <sz val="12"/>
        <color theme="1"/>
        <rFont val="Arial Narrow"/>
        <family val="2"/>
      </rPr>
      <t xml:space="preserve">  1</t>
    </r>
  </si>
  <si>
    <t>USUARIOS</t>
  </si>
  <si>
    <t>MARZO</t>
  </si>
  <si>
    <t>FUGAS IMPERCEPTIBLE</t>
  </si>
  <si>
    <t>CORREOS ELECTRONICOS  INFORMACION/SOLICITUDES</t>
  </si>
  <si>
    <t>RECLAMOS POR FACTURACION</t>
  </si>
  <si>
    <t>ALTOS CONSUMOS / FACTURAS ARREGLADAS</t>
  </si>
  <si>
    <t>PETICIONES P.Q.R.</t>
  </si>
  <si>
    <t>AGOSTO</t>
  </si>
  <si>
    <t>NOVIEMBRE</t>
  </si>
  <si>
    <t>DICIEMBRE</t>
  </si>
  <si>
    <t>%
(ACUMULADO)</t>
  </si>
  <si>
    <t xml:space="preserve">WILLIAM FERANDO ROJAS GOMEZ </t>
  </si>
  <si>
    <t xml:space="preserve">DIRECTOR COMERCIAL Y DE ATENCION AL CLIENTE </t>
  </si>
  <si>
    <t>DEL 1 AL 29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</si>
</sst>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Arial"/>
      <family val="2"/>
    </font>
    <font>
      <b/>
      <sz val="12"/>
      <color rgb="FF000000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6"/>
      <color theme="1"/>
      <name val="Arial Narrow"/>
      <family val="2"/>
    </font>
    <font>
      <b/>
      <sz val="14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13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2" fillId="0" borderId="2" xfId="0" applyNumberFormat="1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10" fontId="3" fillId="0" borderId="17" xfId="0" applyNumberFormat="1" applyFont="1" applyBorder="1" applyAlignment="1">
      <alignment horizontal="center" vertical="center" wrapText="1"/>
    </xf>
    <xf numFmtId="10" fontId="2" fillId="0" borderId="18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23" xfId="0" applyFont="1" applyBorder="1" applyAlignment="1">
      <alignment horizontal="center" vertical="center" wrapText="1"/>
    </xf>
    <xf numFmtId="10" fontId="3" fillId="0" borderId="19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10" fontId="3" fillId="0" borderId="28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0" fontId="2" fillId="0" borderId="34" xfId="0" applyNumberFormat="1" applyFont="1" applyBorder="1" applyAlignment="1">
      <alignment horizontal="center" vertical="center" wrapText="1"/>
    </xf>
    <xf numFmtId="10" fontId="3" fillId="0" borderId="7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6" fillId="0" borderId="0" xfId="0" applyFont="1"/>
    <xf numFmtId="0" fontId="7" fillId="0" borderId="0" xfId="0" applyFont="1"/>
    <xf numFmtId="10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 wrapText="1"/>
    </xf>
    <xf numFmtId="10" fontId="2" fillId="0" borderId="38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0" fontId="11" fillId="0" borderId="0" xfId="0" applyFont="1"/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wrapText="1"/>
    </xf>
    <xf numFmtId="10" fontId="12" fillId="0" borderId="18" xfId="0" applyNumberFormat="1" applyFont="1" applyBorder="1" applyAlignment="1">
      <alignment horizontal="center" vertical="center" wrapText="1"/>
    </xf>
    <xf numFmtId="10" fontId="12" fillId="0" borderId="4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43" xfId="0" applyFont="1" applyBorder="1" applyAlignment="1">
      <alignment horizontal="center" vertical="center" wrapText="1"/>
    </xf>
    <xf numFmtId="10" fontId="12" fillId="0" borderId="5" xfId="0" applyNumberFormat="1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10" fontId="10" fillId="0" borderId="4" xfId="0" applyNumberFormat="1" applyFont="1" applyBorder="1" applyAlignment="1">
      <alignment horizontal="center" vertical="center" wrapText="1"/>
    </xf>
    <xf numFmtId="10" fontId="10" fillId="0" borderId="44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10" fontId="11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10" fontId="10" fillId="0" borderId="40" xfId="0" applyNumberFormat="1" applyFont="1" applyBorder="1" applyAlignment="1">
      <alignment horizontal="center" vertical="center" wrapText="1"/>
    </xf>
    <xf numFmtId="10" fontId="10" fillId="0" borderId="5" xfId="0" applyNumberFormat="1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1" fontId="11" fillId="0" borderId="0" xfId="0" applyNumberFormat="1" applyFont="1"/>
    <xf numFmtId="0" fontId="12" fillId="2" borderId="40" xfId="0" applyFont="1" applyFill="1" applyBorder="1" applyAlignment="1">
      <alignment horizontal="center" vertical="center" wrapText="1"/>
    </xf>
    <xf numFmtId="164" fontId="2" fillId="0" borderId="9" xfId="1" applyNumberFormat="1" applyFont="1" applyFill="1" applyBorder="1" applyAlignment="1">
      <alignment horizontal="center" vertical="center" wrapText="1"/>
    </xf>
    <xf numFmtId="164" fontId="2" fillId="0" borderId="7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164" fontId="2" fillId="0" borderId="9" xfId="1" applyNumberFormat="1" applyFont="1" applyFill="1" applyBorder="1" applyAlignment="1">
      <alignment horizontal="center" vertical="center"/>
    </xf>
    <xf numFmtId="164" fontId="2" fillId="0" borderId="7" xfId="1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64" fontId="2" fillId="0" borderId="6" xfId="1" applyNumberFormat="1" applyFont="1" applyFill="1" applyBorder="1" applyAlignment="1">
      <alignment horizontal="center" vertical="center"/>
    </xf>
    <xf numFmtId="164" fontId="2" fillId="0" borderId="10" xfId="1" applyNumberFormat="1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2" borderId="49" xfId="0" applyFont="1" applyFill="1" applyBorder="1" applyAlignment="1">
      <alignment horizontal="center" vertical="center" wrapText="1"/>
    </xf>
    <xf numFmtId="0" fontId="10" fillId="2" borderId="49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4" fillId="0" borderId="40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/>
    </xf>
    <xf numFmtId="0" fontId="14" fillId="0" borderId="40" xfId="1" applyNumberFormat="1" applyFont="1" applyFill="1" applyBorder="1" applyAlignment="1">
      <alignment horizontal="center" vertical="center"/>
    </xf>
    <xf numFmtId="0" fontId="14" fillId="0" borderId="53" xfId="1" applyNumberFormat="1" applyFont="1" applyFill="1" applyBorder="1" applyAlignment="1">
      <alignment horizontal="center" vertical="center"/>
    </xf>
    <xf numFmtId="0" fontId="14" fillId="0" borderId="43" xfId="1" applyNumberFormat="1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left" vertical="center"/>
    </xf>
    <xf numFmtId="0" fontId="8" fillId="0" borderId="40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3">
    <cellStyle name="Millares" xfId="1" builtinId="3"/>
    <cellStyle name="Millares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114301</xdr:colOff>
      <xdr:row>34</xdr:row>
      <xdr:rowOff>27213</xdr:rowOff>
    </xdr:from>
    <xdr:to>
      <xdr:col>18</xdr:col>
      <xdr:colOff>709935</xdr:colOff>
      <xdr:row>39</xdr:row>
      <xdr:rowOff>93398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CF9C28E-8721-449C-B37E-749E75B8729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908" y="9239249"/>
          <a:ext cx="5030051" cy="10867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194397</xdr:colOff>
      <xdr:row>0</xdr:row>
      <xdr:rowOff>74362</xdr:rowOff>
    </xdr:from>
    <xdr:to>
      <xdr:col>0</xdr:col>
      <xdr:colOff>1730830</xdr:colOff>
      <xdr:row>3</xdr:row>
      <xdr:rowOff>251401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BE58CF4-D648-4483-B8C0-D4D9DBC75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97" y="74362"/>
          <a:ext cx="1536433" cy="10510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26"/>
  <sheetViews>
    <sheetView zoomScale="50" zoomScaleNormal="50" workbookViewId="0">
      <pane xSplit="1" topLeftCell="B1" activePane="topRight" state="frozen"/>
      <selection pane="topRight" activeCell="A3" sqref="A3:U24"/>
    </sheetView>
  </sheetViews>
  <sheetFormatPr baseColWidth="10" defaultRowHeight="23.25" x14ac:dyDescent="0.35"/>
  <cols>
    <col min="1" max="1" width="50" customWidth="1"/>
    <col min="2" max="21" width="17.5703125" customWidth="1"/>
    <col min="22" max="22" width="16.7109375" style="36" customWidth="1"/>
  </cols>
  <sheetData>
    <row r="2" spans="1:22" ht="63" customHeight="1" thickBot="1" x14ac:dyDescent="0.4"/>
    <row r="3" spans="1:22" s="1" customFormat="1" ht="53.45" customHeight="1" thickBot="1" x14ac:dyDescent="0.4">
      <c r="A3" s="85" t="s">
        <v>22</v>
      </c>
      <c r="B3" s="87" t="s">
        <v>23</v>
      </c>
      <c r="C3" s="88"/>
      <c r="D3" s="77" t="s">
        <v>0</v>
      </c>
      <c r="E3" s="78"/>
      <c r="F3" s="77" t="s">
        <v>1</v>
      </c>
      <c r="G3" s="78"/>
      <c r="H3" s="77" t="s">
        <v>19</v>
      </c>
      <c r="I3" s="78"/>
      <c r="J3" s="77" t="s">
        <v>21</v>
      </c>
      <c r="K3" s="78"/>
      <c r="L3" s="77" t="s">
        <v>24</v>
      </c>
      <c r="M3" s="78"/>
      <c r="N3" s="82" t="s">
        <v>25</v>
      </c>
      <c r="O3" s="78"/>
      <c r="P3" s="82" t="s">
        <v>27</v>
      </c>
      <c r="Q3" s="78"/>
      <c r="R3" s="82" t="s">
        <v>26</v>
      </c>
      <c r="S3" s="78"/>
      <c r="T3" s="77" t="s">
        <v>18</v>
      </c>
      <c r="U3" s="78"/>
      <c r="V3" s="37"/>
    </row>
    <row r="4" spans="1:22" s="1" customFormat="1" ht="70.900000000000006" customHeight="1" thickBot="1" x14ac:dyDescent="0.4">
      <c r="A4" s="86"/>
      <c r="B4" s="11" t="s">
        <v>3</v>
      </c>
      <c r="C4" s="3" t="s">
        <v>4</v>
      </c>
      <c r="D4" s="34" t="s">
        <v>3</v>
      </c>
      <c r="E4" s="3" t="s">
        <v>4</v>
      </c>
      <c r="F4" s="11" t="s">
        <v>3</v>
      </c>
      <c r="G4" s="3" t="s">
        <v>4</v>
      </c>
      <c r="H4" s="11" t="s">
        <v>3</v>
      </c>
      <c r="I4" s="3" t="s">
        <v>4</v>
      </c>
      <c r="J4" s="32" t="s">
        <v>3</v>
      </c>
      <c r="K4" s="33" t="s">
        <v>4</v>
      </c>
      <c r="L4" s="32" t="s">
        <v>3</v>
      </c>
      <c r="M4" s="33" t="s">
        <v>4</v>
      </c>
      <c r="N4" s="32" t="s">
        <v>3</v>
      </c>
      <c r="O4" s="33" t="s">
        <v>4</v>
      </c>
      <c r="P4" s="32" t="s">
        <v>3</v>
      </c>
      <c r="Q4" s="33" t="s">
        <v>4</v>
      </c>
      <c r="R4" s="32" t="s">
        <v>3</v>
      </c>
      <c r="S4" s="33" t="s">
        <v>4</v>
      </c>
      <c r="T4" s="32" t="s">
        <v>3</v>
      </c>
      <c r="U4" s="17" t="s">
        <v>20</v>
      </c>
      <c r="V4" s="37"/>
    </row>
    <row r="5" spans="1:22" s="6" customFormat="1" ht="40.9" customHeight="1" x14ac:dyDescent="0.25">
      <c r="A5" s="24" t="s">
        <v>14</v>
      </c>
      <c r="B5" s="28">
        <v>22</v>
      </c>
      <c r="C5" s="10">
        <f>B5/B19</f>
        <v>8.13970697054906E-4</v>
      </c>
      <c r="D5" s="29">
        <v>54</v>
      </c>
      <c r="E5" s="10">
        <f>D5/D19</f>
        <v>1.9920318725099601E-3</v>
      </c>
      <c r="F5" s="29">
        <v>340</v>
      </c>
      <c r="G5" s="10">
        <f>F5/F19</f>
        <v>1.2541035004241821E-2</v>
      </c>
      <c r="H5" s="29">
        <v>467</v>
      </c>
      <c r="I5" s="10">
        <f>H5/H19</f>
        <v>1.7200736648250461E-2</v>
      </c>
      <c r="J5" s="28">
        <v>584</v>
      </c>
      <c r="K5" s="10">
        <f>J5/J19</f>
        <v>2.1496668752530645E-2</v>
      </c>
      <c r="L5" s="28">
        <v>471</v>
      </c>
      <c r="M5" s="10">
        <f>L5/L19</f>
        <v>1.7302182058629049E-2</v>
      </c>
      <c r="N5" s="28">
        <v>466</v>
      </c>
      <c r="O5" s="10">
        <f>N5/N19</f>
        <v>1.7055852426615913E-2</v>
      </c>
      <c r="P5" s="28">
        <v>338</v>
      </c>
      <c r="Q5" s="10">
        <f>P5/P19</f>
        <v>1.2330366262950533E-2</v>
      </c>
      <c r="R5" s="28">
        <v>259</v>
      </c>
      <c r="S5" s="10">
        <f>R5/R19</f>
        <v>9.4322444371608572E-3</v>
      </c>
      <c r="T5" s="28">
        <f>B5+D5+F5+H5+J5+L5+N5+P5</f>
        <v>2742</v>
      </c>
      <c r="U5" s="5">
        <f>V5/9</f>
        <v>1.2240565351104906E-2</v>
      </c>
      <c r="V5" s="38">
        <f>C5+E5+G5+I5+K5+M5+O5+Q5+S5</f>
        <v>0.11016508815994415</v>
      </c>
    </row>
    <row r="6" spans="1:22" s="6" customFormat="1" ht="40.9" customHeight="1" thickBot="1" x14ac:dyDescent="0.3">
      <c r="A6" s="25" t="s">
        <v>6</v>
      </c>
      <c r="B6" s="29">
        <v>50</v>
      </c>
      <c r="C6" s="10">
        <f>B6/B19</f>
        <v>1.8499334023975138E-3</v>
      </c>
      <c r="D6" s="29">
        <v>4</v>
      </c>
      <c r="E6" s="10">
        <f>D6/D19</f>
        <v>1.4755791648221928E-4</v>
      </c>
      <c r="F6" s="29">
        <v>7</v>
      </c>
      <c r="G6" s="10">
        <f>F6/F19</f>
        <v>2.5819777949909629E-4</v>
      </c>
      <c r="H6" s="29">
        <v>10</v>
      </c>
      <c r="I6" s="10">
        <f>H6/H19</f>
        <v>3.6832412523020257E-4</v>
      </c>
      <c r="J6" s="28">
        <v>12</v>
      </c>
      <c r="K6" s="10">
        <f>J6/J19</f>
        <v>4.4171237162734199E-4</v>
      </c>
      <c r="L6" s="28">
        <v>6</v>
      </c>
      <c r="M6" s="10">
        <f>L6/L19</f>
        <v>2.2040996253030638E-4</v>
      </c>
      <c r="N6" s="28">
        <v>13</v>
      </c>
      <c r="O6" s="10">
        <f>N6/N19</f>
        <v>4.7580704194422079E-4</v>
      </c>
      <c r="P6" s="28">
        <v>2</v>
      </c>
      <c r="Q6" s="10">
        <f>P6/P19</f>
        <v>7.2960747118050483E-5</v>
      </c>
      <c r="R6" s="28">
        <v>3</v>
      </c>
      <c r="S6" s="10">
        <f>R6/R19</f>
        <v>1.0925379656943078E-4</v>
      </c>
      <c r="T6" s="28">
        <f>B6+D6+F6+H6+J6+L6+N6+P6</f>
        <v>104</v>
      </c>
      <c r="U6" s="30">
        <f>V6/9</f>
        <v>4.382396825998203E-4</v>
      </c>
      <c r="V6" s="38">
        <f>C6+E6+G6+I6+K6+M6+O6+Q6+S6</f>
        <v>3.9441571433983828E-3</v>
      </c>
    </row>
    <row r="7" spans="1:22" s="6" customFormat="1" ht="40.9" customHeight="1" thickBot="1" x14ac:dyDescent="0.3">
      <c r="A7" s="27" t="s">
        <v>2</v>
      </c>
      <c r="B7" s="19">
        <f t="shared" ref="B7:T7" si="0">B5+B6</f>
        <v>72</v>
      </c>
      <c r="C7" s="31">
        <f t="shared" si="0"/>
        <v>2.6639040994524197E-3</v>
      </c>
      <c r="D7" s="19">
        <f t="shared" si="0"/>
        <v>58</v>
      </c>
      <c r="E7" s="31">
        <f t="shared" si="0"/>
        <v>2.1395897889921792E-3</v>
      </c>
      <c r="F7" s="19">
        <f t="shared" si="0"/>
        <v>347</v>
      </c>
      <c r="G7" s="31">
        <f t="shared" si="0"/>
        <v>1.2799232783740917E-2</v>
      </c>
      <c r="H7" s="19">
        <f t="shared" si="0"/>
        <v>477</v>
      </c>
      <c r="I7" s="31">
        <f t="shared" si="0"/>
        <v>1.7569060773480662E-2</v>
      </c>
      <c r="J7" s="19">
        <f t="shared" si="0"/>
        <v>596</v>
      </c>
      <c r="K7" s="16">
        <f t="shared" si="0"/>
        <v>2.1938381124157986E-2</v>
      </c>
      <c r="L7" s="19">
        <f t="shared" si="0"/>
        <v>477</v>
      </c>
      <c r="M7" s="16">
        <f t="shared" si="0"/>
        <v>1.7522592021159356E-2</v>
      </c>
      <c r="N7" s="19">
        <f t="shared" ref="N7:P7" si="1">N5+N6</f>
        <v>479</v>
      </c>
      <c r="O7" s="16">
        <f>O5+O6</f>
        <v>1.7531659468560133E-2</v>
      </c>
      <c r="P7" s="19">
        <f t="shared" si="1"/>
        <v>340</v>
      </c>
      <c r="Q7" s="16">
        <f>Q5+Q6</f>
        <v>1.2403327010068584E-2</v>
      </c>
      <c r="R7" s="19">
        <f t="shared" ref="R7" si="2">R5+R6</f>
        <v>262</v>
      </c>
      <c r="S7" s="16">
        <f>S5+S6</f>
        <v>9.5414982337302875E-3</v>
      </c>
      <c r="T7" s="40">
        <f t="shared" si="0"/>
        <v>2846</v>
      </c>
      <c r="U7" s="16">
        <f>U5+U6</f>
        <v>1.2678805033704726E-2</v>
      </c>
      <c r="V7" s="38"/>
    </row>
    <row r="8" spans="1:22" ht="43.5" customHeight="1" thickBot="1" x14ac:dyDescent="0.4">
      <c r="A8" s="35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</row>
    <row r="9" spans="1:22" s="1" customFormat="1" ht="53.45" customHeight="1" thickBot="1" x14ac:dyDescent="0.4">
      <c r="A9" s="85" t="s">
        <v>16</v>
      </c>
      <c r="B9" s="87" t="s">
        <v>23</v>
      </c>
      <c r="C9" s="88"/>
      <c r="D9" s="77" t="s">
        <v>0</v>
      </c>
      <c r="E9" s="78"/>
      <c r="F9" s="77" t="s">
        <v>1</v>
      </c>
      <c r="G9" s="78"/>
      <c r="H9" s="77" t="s">
        <v>19</v>
      </c>
      <c r="I9" s="78"/>
      <c r="J9" s="77" t="s">
        <v>21</v>
      </c>
      <c r="K9" s="78"/>
      <c r="L9" s="77" t="s">
        <v>24</v>
      </c>
      <c r="M9" s="78"/>
      <c r="N9" s="82" t="s">
        <v>25</v>
      </c>
      <c r="O9" s="78"/>
      <c r="P9" s="82" t="s">
        <v>27</v>
      </c>
      <c r="Q9" s="78"/>
      <c r="R9" s="82" t="s">
        <v>26</v>
      </c>
      <c r="S9" s="78"/>
      <c r="T9" s="77" t="s">
        <v>18</v>
      </c>
      <c r="U9" s="78"/>
      <c r="V9" s="37"/>
    </row>
    <row r="10" spans="1:22" s="1" customFormat="1" ht="70.900000000000006" customHeight="1" thickBot="1" x14ac:dyDescent="0.4">
      <c r="A10" s="86"/>
      <c r="B10" s="11" t="s">
        <v>3</v>
      </c>
      <c r="C10" s="3" t="s">
        <v>4</v>
      </c>
      <c r="D10" s="42" t="s">
        <v>3</v>
      </c>
      <c r="E10" s="43" t="s">
        <v>4</v>
      </c>
      <c r="F10" s="42" t="s">
        <v>3</v>
      </c>
      <c r="G10" s="43" t="s">
        <v>4</v>
      </c>
      <c r="H10" s="42" t="s">
        <v>3</v>
      </c>
      <c r="I10" s="43" t="s">
        <v>4</v>
      </c>
      <c r="J10" s="32" t="s">
        <v>3</v>
      </c>
      <c r="K10" s="33" t="s">
        <v>4</v>
      </c>
      <c r="L10" s="32" t="s">
        <v>3</v>
      </c>
      <c r="M10" s="33" t="s">
        <v>4</v>
      </c>
      <c r="N10" s="32" t="s">
        <v>3</v>
      </c>
      <c r="O10" s="33" t="s">
        <v>4</v>
      </c>
      <c r="P10" s="32" t="s">
        <v>3</v>
      </c>
      <c r="Q10" s="33" t="s">
        <v>4</v>
      </c>
      <c r="R10" s="32" t="s">
        <v>3</v>
      </c>
      <c r="S10" s="33" t="s">
        <v>4</v>
      </c>
      <c r="T10" s="32" t="s">
        <v>3</v>
      </c>
      <c r="U10" s="17" t="s">
        <v>20</v>
      </c>
      <c r="V10" s="37"/>
    </row>
    <row r="11" spans="1:22" s="6" customFormat="1" ht="40.9" customHeight="1" x14ac:dyDescent="0.25">
      <c r="A11" s="24" t="s">
        <v>5</v>
      </c>
      <c r="B11" s="28">
        <v>255</v>
      </c>
      <c r="C11" s="10">
        <f>B17/B19</f>
        <v>1.8055350007399735E-2</v>
      </c>
      <c r="D11" s="28">
        <v>330</v>
      </c>
      <c r="E11" s="10">
        <f>D11/D19</f>
        <v>1.217352810978309E-2</v>
      </c>
      <c r="F11" s="28">
        <v>474</v>
      </c>
      <c r="G11" s="10">
        <f>F11/F19</f>
        <v>1.7483678211795951E-2</v>
      </c>
      <c r="H11" s="28">
        <v>287</v>
      </c>
      <c r="I11" s="10">
        <f>H11/H19</f>
        <v>1.0570902394106813E-2</v>
      </c>
      <c r="J11" s="28">
        <v>264</v>
      </c>
      <c r="K11" s="10">
        <f>J11/J19</f>
        <v>9.7176721758015245E-3</v>
      </c>
      <c r="L11" s="28">
        <v>236</v>
      </c>
      <c r="M11" s="10">
        <f>L11/L19</f>
        <v>8.6694585261920514E-3</v>
      </c>
      <c r="N11" s="28">
        <v>283</v>
      </c>
      <c r="O11" s="10">
        <f>N11/N19</f>
        <v>1.0357953297708807E-2</v>
      </c>
      <c r="P11" s="28">
        <v>187</v>
      </c>
      <c r="Q11" s="10">
        <f>P11/P19</f>
        <v>6.8218298555377211E-3</v>
      </c>
      <c r="R11" s="28">
        <v>226</v>
      </c>
      <c r="S11" s="10">
        <f>R11/R19</f>
        <v>8.23045267489712E-3</v>
      </c>
      <c r="T11" s="28">
        <f t="shared" ref="T11:T16" si="3">B11+D11+F11+H11+J11+L11+N11+P11+R11</f>
        <v>2542</v>
      </c>
      <c r="U11" s="10">
        <f t="shared" ref="U11:U16" si="4">V11/9</f>
        <v>1.0427819175369522E-2</v>
      </c>
      <c r="V11" s="38">
        <f t="shared" ref="V11:V16" si="5">C11+E11+G11+I11+K11+M11+O11+Q11</f>
        <v>9.3850372578325694E-2</v>
      </c>
    </row>
    <row r="12" spans="1:22" s="6" customFormat="1" ht="40.9" customHeight="1" x14ac:dyDescent="0.25">
      <c r="A12" s="25" t="s">
        <v>10</v>
      </c>
      <c r="B12" s="29">
        <v>4</v>
      </c>
      <c r="C12" s="5">
        <f>B12/B19</f>
        <v>1.4799467219180109E-4</v>
      </c>
      <c r="D12" s="29">
        <v>3</v>
      </c>
      <c r="E12" s="5">
        <f>D12/D19</f>
        <v>1.1066843736166445E-4</v>
      </c>
      <c r="F12" s="29">
        <v>14</v>
      </c>
      <c r="G12" s="5">
        <f>F12/F19</f>
        <v>5.1639555899819257E-4</v>
      </c>
      <c r="H12" s="29">
        <v>14</v>
      </c>
      <c r="I12" s="5">
        <f>H12/H19</f>
        <v>5.1565377532228362E-4</v>
      </c>
      <c r="J12" s="28">
        <v>9</v>
      </c>
      <c r="K12" s="10">
        <f>J12/J19</f>
        <v>3.3128427872050652E-4</v>
      </c>
      <c r="L12" s="28">
        <v>19</v>
      </c>
      <c r="M12" s="10">
        <f>L12/L19</f>
        <v>6.9796488134597019E-4</v>
      </c>
      <c r="N12" s="28">
        <v>24</v>
      </c>
      <c r="O12" s="10">
        <f>N12/N19</f>
        <v>8.7841300051240759E-4</v>
      </c>
      <c r="P12" s="28">
        <v>15</v>
      </c>
      <c r="Q12" s="10">
        <f>P12/P19</f>
        <v>5.4720560338537871E-4</v>
      </c>
      <c r="R12" s="28">
        <v>16</v>
      </c>
      <c r="S12" s="10">
        <f>R12/R19</f>
        <v>5.8268691503696418E-4</v>
      </c>
      <c r="T12" s="28">
        <f t="shared" si="3"/>
        <v>118</v>
      </c>
      <c r="U12" s="10">
        <f t="shared" si="4"/>
        <v>4.1617557864868948E-4</v>
      </c>
      <c r="V12" s="38">
        <f t="shared" si="5"/>
        <v>3.7455802078382051E-3</v>
      </c>
    </row>
    <row r="13" spans="1:22" s="6" customFormat="1" ht="40.9" customHeight="1" x14ac:dyDescent="0.25">
      <c r="A13" s="25" t="s">
        <v>15</v>
      </c>
      <c r="B13" s="29">
        <v>45</v>
      </c>
      <c r="C13" s="5">
        <f>B13/B19</f>
        <v>1.6649400621577624E-3</v>
      </c>
      <c r="D13" s="29">
        <v>21</v>
      </c>
      <c r="E13" s="5">
        <f>D13/D19</f>
        <v>7.7467906153165121E-4</v>
      </c>
      <c r="F13" s="29">
        <v>42</v>
      </c>
      <c r="G13" s="5">
        <f>F13/F19</f>
        <v>1.5491866769945779E-3</v>
      </c>
      <c r="H13" s="29">
        <v>39</v>
      </c>
      <c r="I13" s="5">
        <f>H13/H19</f>
        <v>1.4364640883977901E-3</v>
      </c>
      <c r="J13" s="28">
        <v>42</v>
      </c>
      <c r="K13" s="10">
        <f>J13/J19</f>
        <v>1.5459933006956969E-3</v>
      </c>
      <c r="L13" s="28">
        <v>42</v>
      </c>
      <c r="M13" s="10">
        <f>L13/L19</f>
        <v>1.5428697377121445E-3</v>
      </c>
      <c r="N13" s="28">
        <v>29</v>
      </c>
      <c r="O13" s="10">
        <f>N13/N19</f>
        <v>1.0614157089524924E-3</v>
      </c>
      <c r="P13" s="28">
        <v>31</v>
      </c>
      <c r="Q13" s="10">
        <f>P13/P19</f>
        <v>1.1308915803297827E-3</v>
      </c>
      <c r="R13" s="28">
        <v>13</v>
      </c>
      <c r="S13" s="10">
        <f>R13/R19</f>
        <v>4.7343311846753341E-4</v>
      </c>
      <c r="T13" s="28">
        <f t="shared" si="3"/>
        <v>304</v>
      </c>
      <c r="U13" s="10">
        <f t="shared" si="4"/>
        <v>1.1896044685302109E-3</v>
      </c>
      <c r="V13" s="38">
        <f t="shared" si="5"/>
        <v>1.0706440216771898E-2</v>
      </c>
    </row>
    <row r="14" spans="1:22" s="6" customFormat="1" ht="40.9" customHeight="1" x14ac:dyDescent="0.25">
      <c r="A14" s="25" t="s">
        <v>11</v>
      </c>
      <c r="B14" s="29">
        <v>38</v>
      </c>
      <c r="C14" s="5">
        <f>B14/B19</f>
        <v>1.4059493858221105E-3</v>
      </c>
      <c r="D14" s="29">
        <v>17</v>
      </c>
      <c r="E14" s="5">
        <f>D14/D19</f>
        <v>6.271211450494319E-4</v>
      </c>
      <c r="F14" s="29">
        <v>19</v>
      </c>
      <c r="G14" s="5">
        <f>F14/F19</f>
        <v>7.0082254435468994E-4</v>
      </c>
      <c r="H14" s="29">
        <v>673</v>
      </c>
      <c r="I14" s="5">
        <f>H14/H19</f>
        <v>2.4788213627992634E-2</v>
      </c>
      <c r="J14" s="28">
        <v>1389</v>
      </c>
      <c r="K14" s="10">
        <f>J14/J19</f>
        <v>5.1128207015864839E-2</v>
      </c>
      <c r="L14" s="28">
        <v>816</v>
      </c>
      <c r="M14" s="10">
        <f>L14/L19</f>
        <v>2.9975754904121667E-2</v>
      </c>
      <c r="N14" s="28">
        <v>246</v>
      </c>
      <c r="O14" s="10">
        <f>N14/N19</f>
        <v>9.0037332552521769E-3</v>
      </c>
      <c r="P14" s="28">
        <v>207</v>
      </c>
      <c r="Q14" s="10">
        <f>P14/P19</f>
        <v>7.5514373267182256E-3</v>
      </c>
      <c r="R14" s="28">
        <v>202</v>
      </c>
      <c r="S14" s="10">
        <f>R14/R19</f>
        <v>7.356422302341673E-3</v>
      </c>
      <c r="T14" s="28">
        <f t="shared" si="3"/>
        <v>3607</v>
      </c>
      <c r="U14" s="10">
        <f t="shared" si="4"/>
        <v>1.3909026578352864E-2</v>
      </c>
      <c r="V14" s="38">
        <f t="shared" si="5"/>
        <v>0.12518123920517576</v>
      </c>
    </row>
    <row r="15" spans="1:22" s="6" customFormat="1" ht="40.9" customHeight="1" x14ac:dyDescent="0.25">
      <c r="A15" s="25" t="s">
        <v>12</v>
      </c>
      <c r="B15" s="29">
        <v>0</v>
      </c>
      <c r="C15" s="5">
        <f>B15/B19</f>
        <v>0</v>
      </c>
      <c r="D15" s="29">
        <v>0</v>
      </c>
      <c r="E15" s="5">
        <f>D15/D19</f>
        <v>0</v>
      </c>
      <c r="F15" s="29">
        <v>0</v>
      </c>
      <c r="G15" s="5">
        <f>F15/F19</f>
        <v>0</v>
      </c>
      <c r="H15" s="29">
        <v>140</v>
      </c>
      <c r="I15" s="5">
        <f>H15/H19</f>
        <v>5.1565377532228358E-3</v>
      </c>
      <c r="J15" s="28">
        <v>164</v>
      </c>
      <c r="K15" s="10">
        <f>J15/J19</f>
        <v>6.0367357455736737E-3</v>
      </c>
      <c r="L15" s="28">
        <v>193</v>
      </c>
      <c r="M15" s="10">
        <f>L15/L19</f>
        <v>7.0898537947248546E-3</v>
      </c>
      <c r="N15" s="28">
        <v>143</v>
      </c>
      <c r="O15" s="10">
        <f>N15/N19</f>
        <v>5.2338774613864287E-3</v>
      </c>
      <c r="P15" s="28">
        <v>1161</v>
      </c>
      <c r="Q15" s="10">
        <f>P15/P19</f>
        <v>4.2353713702028312E-2</v>
      </c>
      <c r="R15" s="28">
        <v>133</v>
      </c>
      <c r="S15" s="10">
        <f>R15/R19</f>
        <v>4.8435849812447649E-3</v>
      </c>
      <c r="T15" s="28">
        <f t="shared" si="3"/>
        <v>1934</v>
      </c>
      <c r="U15" s="10">
        <f t="shared" si="4"/>
        <v>7.3189687174373443E-3</v>
      </c>
      <c r="V15" s="38">
        <f t="shared" si="5"/>
        <v>6.5870718456936095E-2</v>
      </c>
    </row>
    <row r="16" spans="1:22" s="6" customFormat="1" ht="40.9" customHeight="1" thickBot="1" x14ac:dyDescent="0.3">
      <c r="A16" s="26" t="s">
        <v>13</v>
      </c>
      <c r="B16" s="18">
        <v>146</v>
      </c>
      <c r="C16" s="30">
        <f>B16/B19</f>
        <v>5.4018055350007399E-3</v>
      </c>
      <c r="D16" s="18">
        <v>543</v>
      </c>
      <c r="E16" s="30">
        <f>D16/D19</f>
        <v>2.0030987162461267E-2</v>
      </c>
      <c r="F16" s="18">
        <v>2123</v>
      </c>
      <c r="G16" s="30">
        <f>F16/F19</f>
        <v>7.8307697982368779E-2</v>
      </c>
      <c r="H16" s="18">
        <v>1081</v>
      </c>
      <c r="I16" s="30">
        <f>H16/H19</f>
        <v>3.9815837937384899E-2</v>
      </c>
      <c r="J16" s="28">
        <v>653</v>
      </c>
      <c r="K16" s="10">
        <f>J16/J19</f>
        <v>2.403651488938786E-2</v>
      </c>
      <c r="L16" s="28">
        <v>723</v>
      </c>
      <c r="M16" s="10">
        <f>L16/L19</f>
        <v>2.6559400484901918E-2</v>
      </c>
      <c r="N16" s="28">
        <v>874</v>
      </c>
      <c r="O16" s="10">
        <f>N16/N19</f>
        <v>3.1988873435326845E-2</v>
      </c>
      <c r="P16" s="28">
        <v>1046</v>
      </c>
      <c r="Q16" s="10">
        <f>P16/P19</f>
        <v>3.8158470742740404E-2</v>
      </c>
      <c r="R16" s="28">
        <v>859</v>
      </c>
      <c r="S16" s="10">
        <f>R16/R19</f>
        <v>3.1283003751047013E-2</v>
      </c>
      <c r="T16" s="28">
        <f t="shared" si="3"/>
        <v>8048</v>
      </c>
      <c r="U16" s="41">
        <f t="shared" si="4"/>
        <v>2.9366620907730304E-2</v>
      </c>
      <c r="V16" s="38">
        <f t="shared" si="5"/>
        <v>0.26429958816957272</v>
      </c>
    </row>
    <row r="17" spans="1:22" s="2" customFormat="1" ht="43.15" customHeight="1" thickBot="1" x14ac:dyDescent="0.3">
      <c r="A17" s="27" t="s">
        <v>2</v>
      </c>
      <c r="B17" s="19">
        <f t="shared" ref="B17:M17" si="6">SUM(B11:B16)</f>
        <v>488</v>
      </c>
      <c r="C17" s="31">
        <f t="shared" si="6"/>
        <v>2.6676039662572149E-2</v>
      </c>
      <c r="D17" s="19">
        <f t="shared" si="6"/>
        <v>914</v>
      </c>
      <c r="E17" s="31">
        <f t="shared" si="6"/>
        <v>3.3716983916187104E-2</v>
      </c>
      <c r="F17" s="19">
        <f t="shared" si="6"/>
        <v>2672</v>
      </c>
      <c r="G17" s="31">
        <f t="shared" si="6"/>
        <v>9.8557780974512191E-2</v>
      </c>
      <c r="H17" s="19">
        <f t="shared" si="6"/>
        <v>2234</v>
      </c>
      <c r="I17" s="31">
        <f t="shared" si="6"/>
        <v>8.2283609576427247E-2</v>
      </c>
      <c r="J17" s="19">
        <f t="shared" si="6"/>
        <v>2521</v>
      </c>
      <c r="K17" s="16">
        <f t="shared" si="6"/>
        <v>9.2796407406044099E-2</v>
      </c>
      <c r="L17" s="19">
        <f t="shared" si="6"/>
        <v>2029</v>
      </c>
      <c r="M17" s="16">
        <f t="shared" si="6"/>
        <v>7.4535302328998604E-2</v>
      </c>
      <c r="N17" s="19">
        <f t="shared" ref="N17:U17" si="7">SUM(N11:N16)</f>
        <v>1599</v>
      </c>
      <c r="O17" s="16">
        <f t="shared" si="7"/>
        <v>5.8524266159139159E-2</v>
      </c>
      <c r="P17" s="19">
        <f t="shared" si="7"/>
        <v>2647</v>
      </c>
      <c r="Q17" s="16">
        <f t="shared" si="7"/>
        <v>9.6563548810739835E-2</v>
      </c>
      <c r="R17" s="19">
        <f t="shared" si="7"/>
        <v>1449</v>
      </c>
      <c r="S17" s="16">
        <f t="shared" si="7"/>
        <v>5.2769583743035066E-2</v>
      </c>
      <c r="T17" s="40">
        <f t="shared" si="7"/>
        <v>16553</v>
      </c>
      <c r="U17" s="16">
        <f t="shared" si="7"/>
        <v>6.2628215426068931E-2</v>
      </c>
      <c r="V17" s="39"/>
    </row>
    <row r="18" spans="1:22" ht="27" customHeight="1" thickBot="1" x14ac:dyDescent="0.4">
      <c r="A18" s="89"/>
      <c r="B18" s="89"/>
      <c r="C18" s="89"/>
      <c r="D18" s="89"/>
      <c r="E18" s="89"/>
      <c r="F18" s="89"/>
      <c r="G18" s="89"/>
      <c r="H18" s="89"/>
      <c r="I18" s="89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89"/>
      <c r="U18" s="89"/>
    </row>
    <row r="19" spans="1:22" ht="34.5" customHeight="1" thickBot="1" x14ac:dyDescent="0.4">
      <c r="A19" s="4" t="s">
        <v>7</v>
      </c>
      <c r="B19" s="80">
        <v>27028</v>
      </c>
      <c r="C19" s="81"/>
      <c r="D19" s="93">
        <v>27108</v>
      </c>
      <c r="E19" s="94"/>
      <c r="F19" s="80">
        <v>27111</v>
      </c>
      <c r="G19" s="81"/>
      <c r="H19" s="80">
        <v>27150</v>
      </c>
      <c r="I19" s="81"/>
      <c r="J19" s="75">
        <v>27167</v>
      </c>
      <c r="K19" s="76"/>
      <c r="L19" s="80">
        <v>27222</v>
      </c>
      <c r="M19" s="81"/>
      <c r="N19" s="80">
        <v>27322</v>
      </c>
      <c r="O19" s="81"/>
      <c r="P19" s="80">
        <v>27412</v>
      </c>
      <c r="Q19" s="81"/>
      <c r="R19" s="80">
        <v>27459</v>
      </c>
      <c r="S19" s="81"/>
      <c r="T19" s="83"/>
      <c r="U19" s="84"/>
    </row>
    <row r="20" spans="1:22" ht="57" customHeight="1" thickBot="1" x14ac:dyDescent="0.4">
      <c r="A20" s="91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</row>
    <row r="21" spans="1:22" s="1" customFormat="1" ht="56.45" customHeight="1" thickBot="1" x14ac:dyDescent="0.4">
      <c r="A21" s="95" t="s">
        <v>17</v>
      </c>
      <c r="B21" s="87" t="s">
        <v>23</v>
      </c>
      <c r="C21" s="88"/>
      <c r="D21" s="77" t="s">
        <v>0</v>
      </c>
      <c r="E21" s="78"/>
      <c r="F21" s="77" t="s">
        <v>1</v>
      </c>
      <c r="G21" s="78"/>
      <c r="H21" s="77" t="s">
        <v>19</v>
      </c>
      <c r="I21" s="78"/>
      <c r="J21" s="77" t="s">
        <v>21</v>
      </c>
      <c r="K21" s="78"/>
      <c r="L21" s="77" t="s">
        <v>24</v>
      </c>
      <c r="M21" s="78"/>
      <c r="N21" s="82" t="s">
        <v>25</v>
      </c>
      <c r="O21" s="78"/>
      <c r="P21" s="82" t="s">
        <v>27</v>
      </c>
      <c r="Q21" s="78"/>
      <c r="R21" s="82" t="s">
        <v>26</v>
      </c>
      <c r="S21" s="78"/>
      <c r="T21" s="77" t="s">
        <v>18</v>
      </c>
      <c r="U21" s="78"/>
      <c r="V21" s="37"/>
    </row>
    <row r="22" spans="1:22" s="1" customFormat="1" ht="67.150000000000006" customHeight="1" thickBot="1" x14ac:dyDescent="0.4">
      <c r="A22" s="96"/>
      <c r="B22" s="11" t="s">
        <v>3</v>
      </c>
      <c r="C22" s="3" t="s">
        <v>4</v>
      </c>
      <c r="D22" s="11" t="s">
        <v>3</v>
      </c>
      <c r="E22" s="3" t="s">
        <v>4</v>
      </c>
      <c r="F22" s="11" t="s">
        <v>3</v>
      </c>
      <c r="G22" s="3" t="s">
        <v>4</v>
      </c>
      <c r="H22" s="11" t="s">
        <v>3</v>
      </c>
      <c r="I22" s="3" t="s">
        <v>4</v>
      </c>
      <c r="J22" s="22" t="s">
        <v>3</v>
      </c>
      <c r="K22" s="23" t="s">
        <v>4</v>
      </c>
      <c r="L22" s="32" t="s">
        <v>3</v>
      </c>
      <c r="M22" s="33" t="s">
        <v>4</v>
      </c>
      <c r="N22" s="32" t="s">
        <v>3</v>
      </c>
      <c r="O22" s="33" t="s">
        <v>4</v>
      </c>
      <c r="P22" s="32" t="s">
        <v>3</v>
      </c>
      <c r="Q22" s="33" t="s">
        <v>4</v>
      </c>
      <c r="R22" s="32" t="s">
        <v>3</v>
      </c>
      <c r="S22" s="33" t="s">
        <v>4</v>
      </c>
      <c r="T22" s="22" t="s">
        <v>3</v>
      </c>
      <c r="U22" s="44" t="s">
        <v>20</v>
      </c>
      <c r="V22" s="37"/>
    </row>
    <row r="23" spans="1:22" s="6" customFormat="1" ht="30.6" customHeight="1" x14ac:dyDescent="0.25">
      <c r="A23" s="26" t="s">
        <v>8</v>
      </c>
      <c r="B23" s="18">
        <v>39</v>
      </c>
      <c r="C23" s="30">
        <f>B23/B19</f>
        <v>1.4429480538700606E-3</v>
      </c>
      <c r="D23" s="18">
        <v>20</v>
      </c>
      <c r="E23" s="30">
        <f>D23/D19</f>
        <v>7.3778958241109633E-4</v>
      </c>
      <c r="F23" s="18">
        <v>59</v>
      </c>
      <c r="G23" s="30">
        <f>F23/F19</f>
        <v>2.176238427206669E-3</v>
      </c>
      <c r="H23" s="20">
        <v>51</v>
      </c>
      <c r="I23" s="10">
        <f>H23/H19</f>
        <v>1.8784530386740331E-3</v>
      </c>
      <c r="J23" s="12">
        <v>53</v>
      </c>
      <c r="K23" s="7">
        <f>J23/J19</f>
        <v>1.9508963080207605E-3</v>
      </c>
      <c r="L23" s="12">
        <v>31</v>
      </c>
      <c r="M23" s="7">
        <f>L23/L19</f>
        <v>1.1387848064065829E-3</v>
      </c>
      <c r="N23" s="12">
        <v>21</v>
      </c>
      <c r="O23" s="7">
        <f>N23/N19</f>
        <v>7.6861137544835664E-4</v>
      </c>
      <c r="P23" s="12">
        <v>12</v>
      </c>
      <c r="Q23" s="7">
        <f>P23/P19</f>
        <v>4.3776448270830295E-4</v>
      </c>
      <c r="R23" s="12">
        <v>3</v>
      </c>
      <c r="S23" s="7">
        <f>R23/R19</f>
        <v>1.0925379656943078E-4</v>
      </c>
      <c r="T23" s="12">
        <f>B23+D23+F23+H23+J23+L23+N23+P23+R23</f>
        <v>289</v>
      </c>
      <c r="U23" s="7">
        <f>V23/9</f>
        <v>1.1823044301461437E-3</v>
      </c>
      <c r="V23" s="38">
        <f>C23+E23+G23+I23+K23+M23+O23+Q23+S23</f>
        <v>1.0640739871315292E-2</v>
      </c>
    </row>
    <row r="24" spans="1:22" s="6" customFormat="1" ht="30.6" customHeight="1" thickBot="1" x14ac:dyDescent="0.3">
      <c r="A24" s="26" t="s">
        <v>9</v>
      </c>
      <c r="B24" s="18">
        <v>66</v>
      </c>
      <c r="C24" s="30">
        <f>B24/B19</f>
        <v>2.4419120911647182E-3</v>
      </c>
      <c r="D24" s="18">
        <v>14</v>
      </c>
      <c r="E24" s="30">
        <f>D24/D19</f>
        <v>5.1645270768776747E-4</v>
      </c>
      <c r="F24" s="18">
        <v>19</v>
      </c>
      <c r="G24" s="30">
        <f>F24/F19</f>
        <v>7.0082254435468994E-4</v>
      </c>
      <c r="H24" s="18">
        <v>26</v>
      </c>
      <c r="I24" s="30">
        <f>H24/H19</f>
        <v>9.5764272559852666E-4</v>
      </c>
      <c r="J24" s="13">
        <v>42</v>
      </c>
      <c r="K24" s="8">
        <f>J24/J19</f>
        <v>1.5459933006956969E-3</v>
      </c>
      <c r="L24" s="13">
        <v>19</v>
      </c>
      <c r="M24" s="8">
        <f>L24/L19</f>
        <v>6.9796488134597019E-4</v>
      </c>
      <c r="N24" s="13">
        <v>24</v>
      </c>
      <c r="O24" s="8">
        <f>N24/N19</f>
        <v>8.7841300051240759E-4</v>
      </c>
      <c r="P24" s="13">
        <v>6</v>
      </c>
      <c r="Q24" s="8">
        <f>P24/P19</f>
        <v>2.1888224135415148E-4</v>
      </c>
      <c r="R24" s="13">
        <v>0</v>
      </c>
      <c r="S24" s="8">
        <f>R24/R19</f>
        <v>0</v>
      </c>
      <c r="T24" s="13">
        <f>B24+D24+F24+H24+J24+L24+N24+P24+R24</f>
        <v>216</v>
      </c>
      <c r="U24" s="8">
        <f>V24/9</f>
        <v>8.8423149919043646E-4</v>
      </c>
      <c r="V24" s="38">
        <f>C24+E24+G24+I24+K24+M24+O24+Q24+S24</f>
        <v>7.9580834927139282E-3</v>
      </c>
    </row>
    <row r="25" spans="1:22" s="2" customFormat="1" ht="43.15" customHeight="1" thickBot="1" x14ac:dyDescent="0.3">
      <c r="A25" s="27" t="s">
        <v>2</v>
      </c>
      <c r="B25" s="19">
        <f t="shared" ref="B25:I25" si="8">SUM(B23:B24)</f>
        <v>105</v>
      </c>
      <c r="C25" s="31">
        <f t="shared" si="8"/>
        <v>3.8848601450347789E-3</v>
      </c>
      <c r="D25" s="19">
        <f t="shared" si="8"/>
        <v>34</v>
      </c>
      <c r="E25" s="31">
        <f t="shared" si="8"/>
        <v>1.2542422900988638E-3</v>
      </c>
      <c r="F25" s="19">
        <f t="shared" si="8"/>
        <v>78</v>
      </c>
      <c r="G25" s="31">
        <f t="shared" si="8"/>
        <v>2.877060971561359E-3</v>
      </c>
      <c r="H25" s="19">
        <f t="shared" si="8"/>
        <v>77</v>
      </c>
      <c r="I25" s="31">
        <f t="shared" si="8"/>
        <v>2.8360957642725596E-3</v>
      </c>
      <c r="J25" s="19">
        <f t="shared" ref="J25:M25" si="9">SUM(J23:J24)</f>
        <v>95</v>
      </c>
      <c r="K25" s="21">
        <f t="shared" si="9"/>
        <v>3.4968896087164574E-3</v>
      </c>
      <c r="L25" s="19">
        <f t="shared" si="9"/>
        <v>50</v>
      </c>
      <c r="M25" s="21">
        <f t="shared" si="9"/>
        <v>1.8367496877525532E-3</v>
      </c>
      <c r="N25" s="19">
        <f t="shared" ref="N25:T25" si="10">SUM(N23:N24)</f>
        <v>45</v>
      </c>
      <c r="O25" s="21">
        <f t="shared" si="10"/>
        <v>1.6470243759607642E-3</v>
      </c>
      <c r="P25" s="19">
        <f t="shared" si="10"/>
        <v>18</v>
      </c>
      <c r="Q25" s="21">
        <f t="shared" si="10"/>
        <v>6.566467240624544E-4</v>
      </c>
      <c r="R25" s="19">
        <f>SUM(R23:R24)</f>
        <v>3</v>
      </c>
      <c r="S25" s="21">
        <f>SUM(S23:S24)</f>
        <v>1.0925379656943078E-4</v>
      </c>
      <c r="T25" s="15">
        <f t="shared" si="10"/>
        <v>505</v>
      </c>
      <c r="U25" s="9">
        <f>SUM(U23:U24)</f>
        <v>2.0665359293365803E-3</v>
      </c>
      <c r="V25" s="39"/>
    </row>
    <row r="26" spans="1:22" x14ac:dyDescent="0.35">
      <c r="A26" s="90"/>
      <c r="B26" s="90"/>
      <c r="C26" s="90"/>
      <c r="D26" s="90"/>
      <c r="E26" s="90"/>
      <c r="F26" s="90"/>
      <c r="G26" s="90"/>
      <c r="H26" s="90"/>
      <c r="I26" s="90"/>
      <c r="J26" s="14"/>
      <c r="K26" s="14"/>
      <c r="L26" s="14"/>
      <c r="M26" s="14"/>
      <c r="N26" s="14"/>
      <c r="O26" s="14"/>
      <c r="P26" s="14"/>
      <c r="Q26" s="14"/>
      <c r="R26" s="14"/>
      <c r="S26" s="14"/>
    </row>
  </sheetData>
  <mergeCells count="47">
    <mergeCell ref="A26:I26"/>
    <mergeCell ref="A21:A22"/>
    <mergeCell ref="B21:C21"/>
    <mergeCell ref="D21:E21"/>
    <mergeCell ref="F21:G21"/>
    <mergeCell ref="H21:I21"/>
    <mergeCell ref="A9:A10"/>
    <mergeCell ref="B9:C9"/>
    <mergeCell ref="D9:E9"/>
    <mergeCell ref="J21:K21"/>
    <mergeCell ref="L9:M9"/>
    <mergeCell ref="L19:M19"/>
    <mergeCell ref="L21:M21"/>
    <mergeCell ref="A18:U18"/>
    <mergeCell ref="A20:U20"/>
    <mergeCell ref="B19:C19"/>
    <mergeCell ref="D19:E19"/>
    <mergeCell ref="F19:G19"/>
    <mergeCell ref="N9:O9"/>
    <mergeCell ref="N19:O19"/>
    <mergeCell ref="N21:O21"/>
    <mergeCell ref="P21:Q21"/>
    <mergeCell ref="J3:K3"/>
    <mergeCell ref="L3:M3"/>
    <mergeCell ref="T3:U3"/>
    <mergeCell ref="F9:G9"/>
    <mergeCell ref="H9:I9"/>
    <mergeCell ref="N3:O3"/>
    <mergeCell ref="P3:Q3"/>
    <mergeCell ref="J9:K9"/>
    <mergeCell ref="R3:S3"/>
    <mergeCell ref="A3:A4"/>
    <mergeCell ref="B3:C3"/>
    <mergeCell ref="D3:E3"/>
    <mergeCell ref="F3:G3"/>
    <mergeCell ref="H3:I3"/>
    <mergeCell ref="J19:K19"/>
    <mergeCell ref="T21:U21"/>
    <mergeCell ref="B8:U8"/>
    <mergeCell ref="H19:I19"/>
    <mergeCell ref="P9:Q9"/>
    <mergeCell ref="P19:Q19"/>
    <mergeCell ref="R9:S9"/>
    <mergeCell ref="R21:S21"/>
    <mergeCell ref="R19:S19"/>
    <mergeCell ref="T19:U19"/>
    <mergeCell ref="T9:U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34"/>
  <sheetViews>
    <sheetView showGridLines="0" tabSelected="1" view="pageBreakPreview" topLeftCell="A12" zoomScale="70" zoomScaleNormal="70" zoomScaleSheetLayoutView="70" workbookViewId="0">
      <selection activeCell="N7" sqref="C1:N1048576"/>
    </sheetView>
  </sheetViews>
  <sheetFormatPr baseColWidth="10" defaultRowHeight="15.75" x14ac:dyDescent="0.25"/>
  <cols>
    <col min="1" max="1" width="28.7109375" style="46" customWidth="1"/>
    <col min="2" max="2" width="14" style="46" customWidth="1"/>
    <col min="3" max="14" width="13" style="46" hidden="1" customWidth="1"/>
    <col min="15" max="18" width="13" style="46" customWidth="1"/>
    <col min="19" max="19" width="16.28515625" style="46" customWidth="1"/>
    <col min="20" max="26" width="13" style="46" customWidth="1"/>
    <col min="27" max="27" width="13.42578125" style="46" customWidth="1"/>
    <col min="28" max="28" width="13" style="46" customWidth="1"/>
    <col min="29" max="29" width="16.140625" style="46" customWidth="1"/>
    <col min="30" max="30" width="11.42578125" style="46"/>
  </cols>
  <sheetData>
    <row r="1" spans="1:34" ht="23.25" customHeight="1" x14ac:dyDescent="0.25">
      <c r="A1" s="126"/>
      <c r="B1" s="132" t="s">
        <v>30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0" t="s">
        <v>35</v>
      </c>
      <c r="AC1" s="130"/>
    </row>
    <row r="2" spans="1:34" ht="23.25" customHeight="1" x14ac:dyDescent="0.25">
      <c r="A2" s="126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0" t="s">
        <v>36</v>
      </c>
      <c r="AC2" s="130"/>
    </row>
    <row r="3" spans="1:34" ht="23.25" customHeight="1" x14ac:dyDescent="0.25">
      <c r="A3" s="126"/>
      <c r="B3" s="128" t="s">
        <v>34</v>
      </c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30" t="s">
        <v>37</v>
      </c>
      <c r="AC3" s="130"/>
    </row>
    <row r="4" spans="1:34" ht="23.25" customHeight="1" x14ac:dyDescent="0.25">
      <c r="A4" s="126"/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31" t="s">
        <v>32</v>
      </c>
      <c r="AC4" s="131"/>
    </row>
    <row r="5" spans="1:34" ht="36" customHeight="1" thickBot="1" x14ac:dyDescent="0.3">
      <c r="A5" s="133" t="s">
        <v>51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</row>
    <row r="6" spans="1:34" s="1" customFormat="1" x14ac:dyDescent="0.25">
      <c r="A6" s="127" t="s">
        <v>44</v>
      </c>
      <c r="B6" s="100"/>
      <c r="C6" s="100" t="s">
        <v>29</v>
      </c>
      <c r="D6" s="101"/>
      <c r="E6" s="100" t="s">
        <v>28</v>
      </c>
      <c r="F6" s="101"/>
      <c r="G6" s="100" t="s">
        <v>39</v>
      </c>
      <c r="H6" s="101"/>
      <c r="I6" s="100" t="s">
        <v>0</v>
      </c>
      <c r="J6" s="101"/>
      <c r="K6" s="112" t="s">
        <v>1</v>
      </c>
      <c r="L6" s="113"/>
      <c r="M6" s="112" t="s">
        <v>19</v>
      </c>
      <c r="N6" s="113"/>
      <c r="O6" s="112" t="s">
        <v>21</v>
      </c>
      <c r="P6" s="113"/>
      <c r="Q6" s="112" t="s">
        <v>45</v>
      </c>
      <c r="R6" s="113"/>
      <c r="S6" s="112" t="s">
        <v>25</v>
      </c>
      <c r="T6" s="113"/>
      <c r="U6" s="112" t="s">
        <v>27</v>
      </c>
      <c r="V6" s="113"/>
      <c r="W6" s="112" t="s">
        <v>46</v>
      </c>
      <c r="X6" s="113"/>
      <c r="Y6" s="112" t="s">
        <v>47</v>
      </c>
      <c r="Z6" s="113"/>
      <c r="AA6" s="101" t="s">
        <v>18</v>
      </c>
      <c r="AB6" s="101"/>
      <c r="AC6" s="129"/>
      <c r="AD6" s="46"/>
    </row>
    <row r="7" spans="1:34" s="1" customFormat="1" ht="47.25" x14ac:dyDescent="0.25">
      <c r="A7" s="110"/>
      <c r="B7" s="111"/>
      <c r="C7" s="65" t="s">
        <v>3</v>
      </c>
      <c r="D7" s="65" t="s">
        <v>4</v>
      </c>
      <c r="E7" s="65" t="s">
        <v>3</v>
      </c>
      <c r="F7" s="65" t="s">
        <v>4</v>
      </c>
      <c r="G7" s="65" t="s">
        <v>3</v>
      </c>
      <c r="H7" s="65" t="s">
        <v>4</v>
      </c>
      <c r="I7" s="65" t="s">
        <v>3</v>
      </c>
      <c r="J7" s="65" t="s">
        <v>4</v>
      </c>
      <c r="K7" s="65" t="s">
        <v>3</v>
      </c>
      <c r="L7" s="65" t="s">
        <v>4</v>
      </c>
      <c r="M7" s="65" t="s">
        <v>3</v>
      </c>
      <c r="N7" s="65" t="s">
        <v>4</v>
      </c>
      <c r="O7" s="65" t="s">
        <v>3</v>
      </c>
      <c r="P7" s="65" t="s">
        <v>4</v>
      </c>
      <c r="Q7" s="65" t="s">
        <v>3</v>
      </c>
      <c r="R7" s="65" t="s">
        <v>4</v>
      </c>
      <c r="S7" s="65" t="s">
        <v>3</v>
      </c>
      <c r="T7" s="65" t="s">
        <v>4</v>
      </c>
      <c r="U7" s="65" t="s">
        <v>3</v>
      </c>
      <c r="V7" s="65" t="s">
        <v>4</v>
      </c>
      <c r="W7" s="65" t="s">
        <v>3</v>
      </c>
      <c r="X7" s="65" t="s">
        <v>4</v>
      </c>
      <c r="Y7" s="65" t="s">
        <v>3</v>
      </c>
      <c r="Z7" s="65" t="s">
        <v>4</v>
      </c>
      <c r="AA7" s="65" t="s">
        <v>3</v>
      </c>
      <c r="AB7" s="66" t="s">
        <v>20</v>
      </c>
      <c r="AC7" s="64" t="s">
        <v>48</v>
      </c>
      <c r="AD7" s="48"/>
    </row>
    <row r="8" spans="1:34" s="6" customFormat="1" x14ac:dyDescent="0.25">
      <c r="A8" s="102" t="s">
        <v>14</v>
      </c>
      <c r="B8" s="103"/>
      <c r="C8" s="67">
        <v>373</v>
      </c>
      <c r="D8" s="50">
        <f>C8/C28</f>
        <v>1.2223496640996232E-2</v>
      </c>
      <c r="E8" s="67">
        <v>396</v>
      </c>
      <c r="F8" s="50">
        <f>E8/E28</f>
        <v>1.2929345696748074E-2</v>
      </c>
      <c r="G8" s="67">
        <v>623</v>
      </c>
      <c r="H8" s="50">
        <f>G8/G28</f>
        <v>2.0256868801820843E-2</v>
      </c>
      <c r="I8" s="67">
        <v>557</v>
      </c>
      <c r="J8" s="50">
        <f>I8/I28</f>
        <v>1.7977020397624579E-2</v>
      </c>
      <c r="K8" s="67">
        <v>521</v>
      </c>
      <c r="L8" s="50">
        <f>K8/K28</f>
        <v>1.6761034615879553E-2</v>
      </c>
      <c r="M8" s="67">
        <v>429</v>
      </c>
      <c r="N8" s="50">
        <f>M8/M28</f>
        <v>1.3772512761244343E-2</v>
      </c>
      <c r="O8" s="67">
        <v>762</v>
      </c>
      <c r="P8" s="50">
        <f>O8/O28</f>
        <v>2.439414796555367E-2</v>
      </c>
      <c r="Q8" s="67">
        <v>327</v>
      </c>
      <c r="R8" s="50">
        <f>Q8/Q28</f>
        <v>1.043028930496635E-2</v>
      </c>
      <c r="S8" s="67">
        <v>321</v>
      </c>
      <c r="T8" s="50">
        <f>S8/S28</f>
        <v>1.0213822069492173E-2</v>
      </c>
      <c r="U8" s="67">
        <v>360</v>
      </c>
      <c r="V8" s="50">
        <f>U8/U28</f>
        <v>1.140359213152143E-2</v>
      </c>
      <c r="W8" s="67">
        <v>352</v>
      </c>
      <c r="X8" s="50">
        <f>W8/W28</f>
        <v>1.1104801564767492E-2</v>
      </c>
      <c r="Y8" s="67">
        <v>234</v>
      </c>
      <c r="Z8" s="50">
        <f>Y8/Y28</f>
        <v>7.3619631901840491E-3</v>
      </c>
      <c r="AA8" s="67">
        <f>C8+E8+G8+I8+K8+M8+O8+Q8+S8+U8+W8+Y8</f>
        <v>5255</v>
      </c>
      <c r="AB8" s="50">
        <f>AC8/6</f>
        <v>1.3357961025511546E-2</v>
      </c>
      <c r="AC8" s="63">
        <f>D8+F8+H8+J8+L8</f>
        <v>8.0147766153069275E-2</v>
      </c>
      <c r="AD8" s="51"/>
      <c r="AF8" s="45"/>
      <c r="AH8" s="45"/>
    </row>
    <row r="9" spans="1:34" s="6" customFormat="1" x14ac:dyDescent="0.25">
      <c r="A9" s="102" t="s">
        <v>6</v>
      </c>
      <c r="B9" s="103"/>
      <c r="C9" s="67">
        <v>0</v>
      </c>
      <c r="D9" s="50">
        <f>C9/C28</f>
        <v>0</v>
      </c>
      <c r="E9" s="67">
        <v>0</v>
      </c>
      <c r="F9" s="50">
        <f>E9/E28</f>
        <v>0</v>
      </c>
      <c r="G9" s="67">
        <v>0</v>
      </c>
      <c r="H9" s="50">
        <f>G9/G28</f>
        <v>0</v>
      </c>
      <c r="I9" s="67">
        <v>0</v>
      </c>
      <c r="J9" s="50">
        <f>I9/I28</f>
        <v>0</v>
      </c>
      <c r="K9" s="67">
        <v>0</v>
      </c>
      <c r="L9" s="50">
        <f>K9/K28</f>
        <v>0</v>
      </c>
      <c r="M9" s="67">
        <v>0</v>
      </c>
      <c r="N9" s="50">
        <f>M9/M28</f>
        <v>0</v>
      </c>
      <c r="O9" s="67">
        <v>0</v>
      </c>
      <c r="P9" s="50">
        <f>O9/O28</f>
        <v>0</v>
      </c>
      <c r="Q9" s="67">
        <v>0</v>
      </c>
      <c r="R9" s="50">
        <f>Q9/Q28</f>
        <v>0</v>
      </c>
      <c r="S9" s="67">
        <v>0</v>
      </c>
      <c r="T9" s="50">
        <f>S9/S28</f>
        <v>0</v>
      </c>
      <c r="U9" s="67">
        <v>0</v>
      </c>
      <c r="V9" s="50">
        <f>U9/U28</f>
        <v>0</v>
      </c>
      <c r="W9" s="67">
        <v>0</v>
      </c>
      <c r="X9" s="50">
        <f>W9/W28</f>
        <v>0</v>
      </c>
      <c r="Y9" s="67">
        <v>0</v>
      </c>
      <c r="Z9" s="50">
        <f>Y9/Y28</f>
        <v>0</v>
      </c>
      <c r="AA9" s="67">
        <f>C9+E9+G9+I9+K9+M9+O9+Q9+S9+U9+W9+Y9</f>
        <v>0</v>
      </c>
      <c r="AB9" s="50">
        <f>AC9/6</f>
        <v>0</v>
      </c>
      <c r="AC9" s="63">
        <f>D9+F9+H9+J9+L9</f>
        <v>0</v>
      </c>
      <c r="AD9" s="51"/>
    </row>
    <row r="10" spans="1:34" s="6" customFormat="1" x14ac:dyDescent="0.25">
      <c r="A10" s="114" t="s">
        <v>2</v>
      </c>
      <c r="B10" s="115"/>
      <c r="C10" s="66">
        <f t="shared" ref="C10:X10" si="0">C8+C9</f>
        <v>373</v>
      </c>
      <c r="D10" s="68">
        <f>D8+D9</f>
        <v>1.2223496640996232E-2</v>
      </c>
      <c r="E10" s="66">
        <f t="shared" si="0"/>
        <v>396</v>
      </c>
      <c r="F10" s="68">
        <f>F8+F9</f>
        <v>1.2929345696748074E-2</v>
      </c>
      <c r="G10" s="66">
        <f t="shared" si="0"/>
        <v>623</v>
      </c>
      <c r="H10" s="68">
        <f>H8+H9</f>
        <v>2.0256868801820843E-2</v>
      </c>
      <c r="I10" s="66">
        <f t="shared" ref="I10" si="1">I8+I9</f>
        <v>557</v>
      </c>
      <c r="J10" s="68">
        <f>J8+J9</f>
        <v>1.7977020397624579E-2</v>
      </c>
      <c r="K10" s="66">
        <f t="shared" si="0"/>
        <v>521</v>
      </c>
      <c r="L10" s="68">
        <f>L8+L9</f>
        <v>1.6761034615879553E-2</v>
      </c>
      <c r="M10" s="66">
        <f t="shared" ref="M10:N10" si="2">M8+M9</f>
        <v>429</v>
      </c>
      <c r="N10" s="68">
        <f t="shared" si="2"/>
        <v>1.3772512761244343E-2</v>
      </c>
      <c r="O10" s="66">
        <f t="shared" si="0"/>
        <v>762</v>
      </c>
      <c r="P10" s="68">
        <f t="shared" si="0"/>
        <v>2.439414796555367E-2</v>
      </c>
      <c r="Q10" s="66">
        <f t="shared" ref="Q10:R10" si="3">Q8+Q9</f>
        <v>327</v>
      </c>
      <c r="R10" s="68">
        <f t="shared" si="3"/>
        <v>1.043028930496635E-2</v>
      </c>
      <c r="S10" s="66">
        <f t="shared" si="0"/>
        <v>321</v>
      </c>
      <c r="T10" s="68">
        <f t="shared" si="0"/>
        <v>1.0213822069492173E-2</v>
      </c>
      <c r="U10" s="66">
        <f t="shared" ref="U10:V10" si="4">U8+U9</f>
        <v>360</v>
      </c>
      <c r="V10" s="68">
        <f t="shared" si="4"/>
        <v>1.140359213152143E-2</v>
      </c>
      <c r="W10" s="66">
        <f t="shared" si="0"/>
        <v>352</v>
      </c>
      <c r="X10" s="68">
        <f t="shared" si="0"/>
        <v>1.1104801564767492E-2</v>
      </c>
      <c r="Y10" s="66">
        <f t="shared" ref="Y10:Z10" si="5">Y8+Y9</f>
        <v>234</v>
      </c>
      <c r="Z10" s="68">
        <f t="shared" si="5"/>
        <v>7.3619631901840491E-3</v>
      </c>
      <c r="AA10" s="67">
        <v>0</v>
      </c>
      <c r="AB10" s="68">
        <v>4.29</v>
      </c>
      <c r="AC10" s="69">
        <f>AC8+AC9</f>
        <v>8.0147766153069275E-2</v>
      </c>
      <c r="AD10" s="51"/>
    </row>
    <row r="11" spans="1:34" s="6" customFormat="1" ht="21" customHeight="1" thickBot="1" x14ac:dyDescent="0.3">
      <c r="A11" s="116"/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8"/>
      <c r="AD11" s="51"/>
    </row>
    <row r="12" spans="1:34" s="1" customFormat="1" x14ac:dyDescent="0.25">
      <c r="A12" s="108" t="s">
        <v>16</v>
      </c>
      <c r="B12" s="109"/>
      <c r="C12" s="100" t="s">
        <v>29</v>
      </c>
      <c r="D12" s="101"/>
      <c r="E12" s="100" t="s">
        <v>28</v>
      </c>
      <c r="F12" s="101"/>
      <c r="G12" s="100" t="s">
        <v>39</v>
      </c>
      <c r="H12" s="101"/>
      <c r="I12" s="100" t="s">
        <v>0</v>
      </c>
      <c r="J12" s="101"/>
      <c r="K12" s="112" t="s">
        <v>1</v>
      </c>
      <c r="L12" s="113"/>
      <c r="M12" s="112" t="s">
        <v>19</v>
      </c>
      <c r="N12" s="113"/>
      <c r="O12" s="112" t="s">
        <v>21</v>
      </c>
      <c r="P12" s="113"/>
      <c r="Q12" s="112" t="s">
        <v>45</v>
      </c>
      <c r="R12" s="113"/>
      <c r="S12" s="112" t="s">
        <v>25</v>
      </c>
      <c r="T12" s="113"/>
      <c r="U12" s="112" t="s">
        <v>27</v>
      </c>
      <c r="V12" s="113"/>
      <c r="W12" s="112" t="s">
        <v>46</v>
      </c>
      <c r="X12" s="113"/>
      <c r="Y12" s="112" t="s">
        <v>47</v>
      </c>
      <c r="Z12" s="113"/>
      <c r="AA12" s="106" t="s">
        <v>18</v>
      </c>
      <c r="AB12" s="106"/>
      <c r="AC12" s="107"/>
      <c r="AD12" s="46"/>
    </row>
    <row r="13" spans="1:34" s="1" customFormat="1" ht="47.25" x14ac:dyDescent="0.25">
      <c r="A13" s="110"/>
      <c r="B13" s="111"/>
      <c r="C13" s="65" t="s">
        <v>3</v>
      </c>
      <c r="D13" s="65" t="s">
        <v>4</v>
      </c>
      <c r="E13" s="65" t="s">
        <v>3</v>
      </c>
      <c r="F13" s="65" t="s">
        <v>4</v>
      </c>
      <c r="G13" s="65" t="s">
        <v>3</v>
      </c>
      <c r="H13" s="65" t="s">
        <v>4</v>
      </c>
      <c r="I13" s="65" t="s">
        <v>3</v>
      </c>
      <c r="J13" s="65" t="s">
        <v>4</v>
      </c>
      <c r="K13" s="65" t="s">
        <v>3</v>
      </c>
      <c r="L13" s="65" t="s">
        <v>4</v>
      </c>
      <c r="M13" s="65" t="s">
        <v>3</v>
      </c>
      <c r="N13" s="65" t="s">
        <v>4</v>
      </c>
      <c r="O13" s="65" t="s">
        <v>3</v>
      </c>
      <c r="P13" s="65" t="s">
        <v>4</v>
      </c>
      <c r="Q13" s="65" t="s">
        <v>3</v>
      </c>
      <c r="R13" s="65" t="s">
        <v>4</v>
      </c>
      <c r="S13" s="65" t="s">
        <v>3</v>
      </c>
      <c r="T13" s="65" t="s">
        <v>4</v>
      </c>
      <c r="U13" s="65" t="s">
        <v>3</v>
      </c>
      <c r="V13" s="65" t="s">
        <v>4</v>
      </c>
      <c r="W13" s="65" t="s">
        <v>3</v>
      </c>
      <c r="X13" s="65" t="s">
        <v>4</v>
      </c>
      <c r="Y13" s="65" t="s">
        <v>3</v>
      </c>
      <c r="Z13" s="65" t="s">
        <v>4</v>
      </c>
      <c r="AA13" s="65" t="s">
        <v>3</v>
      </c>
      <c r="AB13" s="66" t="s">
        <v>20</v>
      </c>
      <c r="AC13" s="64" t="s">
        <v>31</v>
      </c>
      <c r="AD13" s="46"/>
    </row>
    <row r="14" spans="1:34" s="6" customFormat="1" x14ac:dyDescent="0.25">
      <c r="A14" s="102" t="s">
        <v>42</v>
      </c>
      <c r="B14" s="103"/>
      <c r="C14" s="67">
        <v>107</v>
      </c>
      <c r="D14" s="50">
        <f>C14/C28</f>
        <v>3.5064722267737179E-3</v>
      </c>
      <c r="E14" s="67">
        <v>136</v>
      </c>
      <c r="F14" s="50">
        <f>E14/E28</f>
        <v>4.4403813503983286E-3</v>
      </c>
      <c r="G14" s="67">
        <v>88</v>
      </c>
      <c r="H14" s="50">
        <f>G14/G28</f>
        <v>2.8613233620549505E-3</v>
      </c>
      <c r="I14" s="67">
        <v>105</v>
      </c>
      <c r="J14" s="50">
        <f>I14/I28</f>
        <v>3.3888458559256391E-3</v>
      </c>
      <c r="K14" s="67">
        <v>99</v>
      </c>
      <c r="L14" s="50">
        <f>K14/K28</f>
        <v>3.1849182859348861E-3</v>
      </c>
      <c r="M14" s="67">
        <v>78</v>
      </c>
      <c r="N14" s="50">
        <f>M14/M28</f>
        <v>2.5040932293171531E-3</v>
      </c>
      <c r="O14" s="67">
        <v>58</v>
      </c>
      <c r="P14" s="50">
        <f>O14/O28</f>
        <v>1.8567724173256075E-3</v>
      </c>
      <c r="Q14" s="67">
        <v>44</v>
      </c>
      <c r="R14" s="50">
        <f>Q14/Q28</f>
        <v>1.4034640043379797E-3</v>
      </c>
      <c r="S14" s="67">
        <v>58</v>
      </c>
      <c r="T14" s="50">
        <f>S14/S28</f>
        <v>1.8454880997836325E-3</v>
      </c>
      <c r="U14" s="67">
        <v>50</v>
      </c>
      <c r="V14" s="50">
        <f>U14/U28</f>
        <v>1.5838322404890875E-3</v>
      </c>
      <c r="W14" s="67">
        <v>45</v>
      </c>
      <c r="X14" s="50">
        <f>W14/W28</f>
        <v>1.4196479273140261E-3</v>
      </c>
      <c r="Y14" s="67">
        <v>22</v>
      </c>
      <c r="Z14" s="50">
        <f>Y14/Y28</f>
        <v>6.9215038540191914E-4</v>
      </c>
      <c r="AA14" s="67">
        <f t="shared" ref="AA14:AA19" si="6">C14+E14+G14+I14+K14+M14+O14+Q14+S14+U14+W14+Y14</f>
        <v>890</v>
      </c>
      <c r="AB14" s="50">
        <f>AC14/5</f>
        <v>3.4763882162175048E-3</v>
      </c>
      <c r="AC14" s="63">
        <f t="shared" ref="AC14:AC19" si="7">D14+F14+H14+J14+L14</f>
        <v>1.7381941081087524E-2</v>
      </c>
      <c r="AD14" s="51"/>
    </row>
    <row r="15" spans="1:34" s="6" customFormat="1" x14ac:dyDescent="0.25">
      <c r="A15" s="71" t="s">
        <v>22</v>
      </c>
      <c r="B15" s="72"/>
      <c r="C15" s="67">
        <v>34</v>
      </c>
      <c r="D15" s="50">
        <f>C15/C28</f>
        <v>1.1142061281337048E-3</v>
      </c>
      <c r="E15" s="67">
        <v>20</v>
      </c>
      <c r="F15" s="50">
        <f>E15/E28</f>
        <v>6.5299725741151885E-4</v>
      </c>
      <c r="G15" s="67">
        <v>22</v>
      </c>
      <c r="H15" s="50">
        <f>G15/G28</f>
        <v>7.1533084051373763E-4</v>
      </c>
      <c r="I15" s="67">
        <v>21</v>
      </c>
      <c r="J15" s="50">
        <f>I15/I28</f>
        <v>6.7776917118512775E-4</v>
      </c>
      <c r="K15" s="67">
        <v>38</v>
      </c>
      <c r="L15" s="50">
        <f>K15/K28</f>
        <v>1.2224938875305623E-3</v>
      </c>
      <c r="M15" s="67">
        <v>29</v>
      </c>
      <c r="N15" s="50">
        <f>M15/M28</f>
        <v>9.3100902115637743E-4</v>
      </c>
      <c r="O15" s="67">
        <v>20</v>
      </c>
      <c r="P15" s="50">
        <f>O15/O28</f>
        <v>6.4026635080193363E-4</v>
      </c>
      <c r="Q15" s="67">
        <v>12</v>
      </c>
      <c r="R15" s="50">
        <f>Q15/Q28</f>
        <v>3.8276291027399445E-4</v>
      </c>
      <c r="S15" s="67">
        <v>23</v>
      </c>
      <c r="T15" s="50">
        <f>S15/S28</f>
        <v>7.3183148784523356E-4</v>
      </c>
      <c r="U15" s="67">
        <v>21</v>
      </c>
      <c r="V15" s="50">
        <f>U15/U28</f>
        <v>6.6520954100541673E-4</v>
      </c>
      <c r="W15" s="67">
        <v>17</v>
      </c>
      <c r="X15" s="50">
        <f>W15/W28</f>
        <v>5.3631143920752097E-4</v>
      </c>
      <c r="Y15" s="67">
        <v>13</v>
      </c>
      <c r="Z15" s="50">
        <f>Y15/Y28</f>
        <v>4.0899795501022495E-4</v>
      </c>
      <c r="AA15" s="67">
        <f t="shared" si="6"/>
        <v>270</v>
      </c>
      <c r="AB15" s="50">
        <f>AC15/5</f>
        <v>8.7655945695493012E-4</v>
      </c>
      <c r="AC15" s="63">
        <f t="shared" si="7"/>
        <v>4.3827972847746508E-3</v>
      </c>
      <c r="AD15" s="51"/>
    </row>
    <row r="16" spans="1:34" s="6" customFormat="1" x14ac:dyDescent="0.25">
      <c r="A16" s="102" t="s">
        <v>10</v>
      </c>
      <c r="B16" s="103"/>
      <c r="C16" s="67">
        <v>0</v>
      </c>
      <c r="D16" s="50">
        <f>C16/C28</f>
        <v>0</v>
      </c>
      <c r="E16" s="67">
        <v>0</v>
      </c>
      <c r="F16" s="50">
        <f>E16/E28</f>
        <v>0</v>
      </c>
      <c r="G16" s="67">
        <v>0</v>
      </c>
      <c r="H16" s="50">
        <f>G16/G28</f>
        <v>0</v>
      </c>
      <c r="I16" s="67">
        <v>0</v>
      </c>
      <c r="J16" s="50">
        <f>I16/I28</f>
        <v>0</v>
      </c>
      <c r="K16" s="67">
        <v>0</v>
      </c>
      <c r="L16" s="50">
        <f>K16/K28</f>
        <v>0</v>
      </c>
      <c r="M16" s="67">
        <v>0</v>
      </c>
      <c r="N16" s="50">
        <f>M16/M28</f>
        <v>0</v>
      </c>
      <c r="O16" s="67">
        <v>0</v>
      </c>
      <c r="P16" s="50">
        <f>O16/O28</f>
        <v>0</v>
      </c>
      <c r="Q16" s="67">
        <v>0</v>
      </c>
      <c r="R16" s="50">
        <f>Q16/Q28</f>
        <v>0</v>
      </c>
      <c r="S16" s="67">
        <v>0</v>
      </c>
      <c r="T16" s="50">
        <f>S16/S28</f>
        <v>0</v>
      </c>
      <c r="U16" s="67">
        <v>0</v>
      </c>
      <c r="V16" s="50">
        <f>U16/U28</f>
        <v>0</v>
      </c>
      <c r="W16" s="67">
        <v>0</v>
      </c>
      <c r="X16" s="50">
        <f>W16/W28</f>
        <v>0</v>
      </c>
      <c r="Y16" s="67">
        <v>0</v>
      </c>
      <c r="Z16" s="50">
        <f>Y16/Y28</f>
        <v>0</v>
      </c>
      <c r="AA16" s="67">
        <f t="shared" si="6"/>
        <v>0</v>
      </c>
      <c r="AB16" s="50">
        <f>AC16/5</f>
        <v>0</v>
      </c>
      <c r="AC16" s="63">
        <f t="shared" si="7"/>
        <v>0</v>
      </c>
      <c r="AD16" s="51"/>
    </row>
    <row r="17" spans="1:30" s="6" customFormat="1" x14ac:dyDescent="0.25">
      <c r="A17" s="102" t="s">
        <v>15</v>
      </c>
      <c r="B17" s="103"/>
      <c r="C17" s="67">
        <v>42</v>
      </c>
      <c r="D17" s="50">
        <f>C17/C28</f>
        <v>1.3763722759298706E-3</v>
      </c>
      <c r="E17" s="67">
        <v>19</v>
      </c>
      <c r="F17" s="50">
        <f>E17/E28</f>
        <v>6.2034739454094293E-4</v>
      </c>
      <c r="G17" s="67">
        <v>5</v>
      </c>
      <c r="H17" s="50">
        <f>G17/G28</f>
        <v>1.6257519102584944E-4</v>
      </c>
      <c r="I17" s="67">
        <v>12</v>
      </c>
      <c r="J17" s="50">
        <f>I17/I28</f>
        <v>3.8729666924864449E-4</v>
      </c>
      <c r="K17" s="67">
        <v>14</v>
      </c>
      <c r="L17" s="50">
        <f>K17/K28</f>
        <v>4.5039248487968087E-4</v>
      </c>
      <c r="M17" s="67">
        <v>16</v>
      </c>
      <c r="N17" s="50">
        <f>M17/M28</f>
        <v>5.1366014960351858E-4</v>
      </c>
      <c r="O17" s="67">
        <v>27</v>
      </c>
      <c r="P17" s="50">
        <f>O17/O28</f>
        <v>8.6435957358261032E-4</v>
      </c>
      <c r="Q17" s="74">
        <v>24</v>
      </c>
      <c r="R17" s="50">
        <f>Q17/Q28</f>
        <v>7.655258205479889E-4</v>
      </c>
      <c r="S17" s="67">
        <v>17</v>
      </c>
      <c r="T17" s="50">
        <f>S17/S28</f>
        <v>5.4091892579865089E-4</v>
      </c>
      <c r="U17" s="67">
        <v>20</v>
      </c>
      <c r="V17" s="50">
        <f>U17/U28</f>
        <v>6.3353289619563497E-4</v>
      </c>
      <c r="W17" s="67">
        <v>13</v>
      </c>
      <c r="X17" s="50">
        <f>W17/W28</f>
        <v>4.101205123351631E-4</v>
      </c>
      <c r="Y17" s="67">
        <v>10</v>
      </c>
      <c r="Z17" s="50">
        <f>Y17/Y28</f>
        <v>3.1461381154632688E-4</v>
      </c>
      <c r="AA17" s="67">
        <f t="shared" si="6"/>
        <v>219</v>
      </c>
      <c r="AB17" s="50">
        <f t="shared" ref="AB17:AB19" si="8">AC17/5</f>
        <v>5.9939680312499769E-4</v>
      </c>
      <c r="AC17" s="63">
        <f t="shared" si="7"/>
        <v>2.9969840156249886E-3</v>
      </c>
      <c r="AD17" s="51"/>
    </row>
    <row r="18" spans="1:30" s="6" customFormat="1" x14ac:dyDescent="0.25">
      <c r="A18" s="102" t="s">
        <v>11</v>
      </c>
      <c r="B18" s="103"/>
      <c r="C18" s="67">
        <v>177</v>
      </c>
      <c r="D18" s="50">
        <f>C18/C28</f>
        <v>5.8004260199901684E-3</v>
      </c>
      <c r="E18" s="67">
        <v>167</v>
      </c>
      <c r="F18" s="50">
        <f>E18/E28</f>
        <v>5.4525270993861829E-3</v>
      </c>
      <c r="G18" s="67">
        <v>170</v>
      </c>
      <c r="H18" s="50">
        <f>G18/G28</f>
        <v>5.5275564948788812E-3</v>
      </c>
      <c r="I18" s="67">
        <v>90</v>
      </c>
      <c r="J18" s="50">
        <f>I18/I28</f>
        <v>2.9047250193648335E-3</v>
      </c>
      <c r="K18" s="67">
        <v>184</v>
      </c>
      <c r="L18" s="50">
        <f>K18/K28</f>
        <v>5.9194440869900916E-3</v>
      </c>
      <c r="M18" s="67">
        <v>147</v>
      </c>
      <c r="N18" s="50">
        <f>M18/M28</f>
        <v>4.7192526244823271E-3</v>
      </c>
      <c r="O18" s="67">
        <v>144</v>
      </c>
      <c r="P18" s="50">
        <f>O18/O28</f>
        <v>4.6099177257739217E-3</v>
      </c>
      <c r="Q18" s="74">
        <v>186</v>
      </c>
      <c r="R18" s="50">
        <f>Q18/Q28</f>
        <v>5.9328251092469137E-3</v>
      </c>
      <c r="S18" s="67">
        <v>179</v>
      </c>
      <c r="T18" s="50">
        <f>S18/S28</f>
        <v>5.6955581010563828E-3</v>
      </c>
      <c r="U18" s="67">
        <v>174</v>
      </c>
      <c r="V18" s="50">
        <f>U18/U28</f>
        <v>5.5117361969020239E-3</v>
      </c>
      <c r="W18" s="67">
        <v>177</v>
      </c>
      <c r="X18" s="50">
        <f>W18/W28</f>
        <v>5.5839485141018358E-3</v>
      </c>
      <c r="Y18" s="67">
        <v>170</v>
      </c>
      <c r="Z18" s="50">
        <f>Y18/Y28</f>
        <v>5.3484347962875567E-3</v>
      </c>
      <c r="AA18" s="67">
        <f t="shared" si="6"/>
        <v>1965</v>
      </c>
      <c r="AB18" s="50">
        <f t="shared" si="8"/>
        <v>5.1209357441220314E-3</v>
      </c>
      <c r="AC18" s="63">
        <f t="shared" si="7"/>
        <v>2.5604678720610157E-2</v>
      </c>
      <c r="AD18" s="51"/>
    </row>
    <row r="19" spans="1:30" s="6" customFormat="1" ht="34.5" customHeight="1" x14ac:dyDescent="0.25">
      <c r="A19" s="102" t="s">
        <v>41</v>
      </c>
      <c r="B19" s="103"/>
      <c r="C19" s="67">
        <v>267</v>
      </c>
      <c r="D19" s="50">
        <f>C19/C28</f>
        <v>8.749795182697034E-3</v>
      </c>
      <c r="E19" s="67">
        <v>298</v>
      </c>
      <c r="F19" s="50">
        <f>E19/E28</f>
        <v>9.7296591354316311E-3</v>
      </c>
      <c r="G19" s="67">
        <v>375</v>
      </c>
      <c r="H19" s="50">
        <f>G19/G28</f>
        <v>1.2193139326938709E-2</v>
      </c>
      <c r="I19" s="67">
        <v>267</v>
      </c>
      <c r="J19" s="50">
        <f>I19/I28</f>
        <v>8.6173508907823396E-3</v>
      </c>
      <c r="K19" s="67">
        <v>226</v>
      </c>
      <c r="L19" s="50">
        <f>K19/K28</f>
        <v>7.2706215416291336E-3</v>
      </c>
      <c r="M19" s="67">
        <v>268</v>
      </c>
      <c r="N19" s="50">
        <f>M19/M28</f>
        <v>8.6038075058589361E-3</v>
      </c>
      <c r="O19" s="67">
        <v>249</v>
      </c>
      <c r="P19" s="50">
        <f>O19/O28</f>
        <v>7.971316067484073E-3</v>
      </c>
      <c r="Q19" s="74">
        <v>224</v>
      </c>
      <c r="R19" s="50">
        <f>Q19/Q28</f>
        <v>7.1449076584478967E-3</v>
      </c>
      <c r="S19" s="67">
        <v>231</v>
      </c>
      <c r="T19" s="50">
        <f>S19/S28</f>
        <v>7.3501336387934322E-3</v>
      </c>
      <c r="U19" s="67">
        <v>250</v>
      </c>
      <c r="V19" s="50">
        <f>U19/U28</f>
        <v>7.9191612024454364E-3</v>
      </c>
      <c r="W19" s="67">
        <v>63</v>
      </c>
      <c r="X19" s="50">
        <f>W19/W28</f>
        <v>1.9875070982396364E-3</v>
      </c>
      <c r="Y19" s="67">
        <v>231</v>
      </c>
      <c r="Z19" s="50">
        <f>Y19/Y28</f>
        <v>7.2675790467201509E-3</v>
      </c>
      <c r="AA19" s="67">
        <f t="shared" si="6"/>
        <v>2949</v>
      </c>
      <c r="AB19" s="50">
        <f t="shared" si="8"/>
        <v>9.3121132154957691E-3</v>
      </c>
      <c r="AC19" s="63">
        <f t="shared" si="7"/>
        <v>4.6560566077478847E-2</v>
      </c>
      <c r="AD19" s="51"/>
    </row>
    <row r="20" spans="1:30" s="2" customFormat="1" ht="16.5" thickBot="1" x14ac:dyDescent="0.3">
      <c r="A20" s="104" t="s">
        <v>2</v>
      </c>
      <c r="B20" s="105"/>
      <c r="C20" s="70">
        <f t="shared" ref="C20:X20" si="9">SUM(C14:C19)</f>
        <v>627</v>
      </c>
      <c r="D20" s="61">
        <f>SUM(D14:D19)</f>
        <v>2.0547271833524498E-2</v>
      </c>
      <c r="E20" s="70">
        <f t="shared" si="9"/>
        <v>640</v>
      </c>
      <c r="F20" s="61">
        <f>SUM(F14:F19)</f>
        <v>2.0895912237168607E-2</v>
      </c>
      <c r="G20" s="70">
        <f t="shared" si="9"/>
        <v>660</v>
      </c>
      <c r="H20" s="61">
        <f>SUM(H14:H19)</f>
        <v>2.145992521541213E-2</v>
      </c>
      <c r="I20" s="70">
        <f t="shared" ref="I20:J20" si="10">SUM(I14:I19)</f>
        <v>495</v>
      </c>
      <c r="J20" s="61">
        <f t="shared" si="10"/>
        <v>1.5975987606506585E-2</v>
      </c>
      <c r="K20" s="70">
        <f t="shared" si="9"/>
        <v>561</v>
      </c>
      <c r="L20" s="61">
        <f t="shared" si="9"/>
        <v>1.8047870286964356E-2</v>
      </c>
      <c r="M20" s="70">
        <f>SUM(M14:M19)</f>
        <v>538</v>
      </c>
      <c r="N20" s="61">
        <f t="shared" ref="N20" si="11">SUM(N14:N19)</f>
        <v>1.7271822530418313E-2</v>
      </c>
      <c r="O20" s="70">
        <f t="shared" si="9"/>
        <v>498</v>
      </c>
      <c r="P20" s="61">
        <f t="shared" si="9"/>
        <v>1.5942632134968146E-2</v>
      </c>
      <c r="Q20" s="70">
        <f t="shared" ref="Q20:R20" si="12">SUM(Q14:Q19)</f>
        <v>490</v>
      </c>
      <c r="R20" s="61">
        <f t="shared" si="12"/>
        <v>1.5629485502854774E-2</v>
      </c>
      <c r="S20" s="70">
        <f>SUM(S14:S19)</f>
        <v>508</v>
      </c>
      <c r="T20" s="61">
        <f t="shared" si="9"/>
        <v>1.6163930253277333E-2</v>
      </c>
      <c r="U20" s="70">
        <f t="shared" ref="U20:V20" si="13">SUM(U14:U19)</f>
        <v>515</v>
      </c>
      <c r="V20" s="61">
        <f t="shared" si="13"/>
        <v>1.6313472077037601E-2</v>
      </c>
      <c r="W20" s="70">
        <f t="shared" si="9"/>
        <v>315</v>
      </c>
      <c r="X20" s="61">
        <f t="shared" si="9"/>
        <v>9.9375354911981819E-3</v>
      </c>
      <c r="Y20" s="70">
        <f t="shared" ref="Y20:Z20" si="14">SUM(Y14:Y19)</f>
        <v>446</v>
      </c>
      <c r="Z20" s="61">
        <f t="shared" si="14"/>
        <v>1.4031775994966179E-2</v>
      </c>
      <c r="AA20" s="70">
        <f t="shared" ref="AA20:AC20" si="15">SUM(AA14:AA19)</f>
        <v>6293</v>
      </c>
      <c r="AB20" s="61">
        <f t="shared" si="15"/>
        <v>1.9385393435915235E-2</v>
      </c>
      <c r="AC20" s="60">
        <f t="shared" si="15"/>
        <v>9.6926967179576162E-2</v>
      </c>
      <c r="AD20" s="52"/>
    </row>
    <row r="21" spans="1:30" ht="18" customHeight="1" thickBot="1" x14ac:dyDescent="0.3">
      <c r="B21" s="134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</row>
    <row r="22" spans="1:30" s="1" customFormat="1" ht="16.5" thickBot="1" x14ac:dyDescent="0.3">
      <c r="A22" s="127" t="s">
        <v>43</v>
      </c>
      <c r="B22" s="137"/>
      <c r="C22" s="100" t="s">
        <v>29</v>
      </c>
      <c r="D22" s="101"/>
      <c r="E22" s="100" t="s">
        <v>28</v>
      </c>
      <c r="F22" s="101"/>
      <c r="G22" s="100" t="s">
        <v>39</v>
      </c>
      <c r="H22" s="101"/>
      <c r="I22" s="100" t="s">
        <v>0</v>
      </c>
      <c r="J22" s="101"/>
      <c r="K22" s="112" t="s">
        <v>1</v>
      </c>
      <c r="L22" s="113"/>
      <c r="M22" s="112" t="s">
        <v>19</v>
      </c>
      <c r="N22" s="113"/>
      <c r="O22" s="112" t="s">
        <v>21</v>
      </c>
      <c r="P22" s="113"/>
      <c r="Q22" s="112" t="s">
        <v>45</v>
      </c>
      <c r="R22" s="113"/>
      <c r="S22" s="112" t="s">
        <v>25</v>
      </c>
      <c r="T22" s="113"/>
      <c r="U22" s="112" t="s">
        <v>27</v>
      </c>
      <c r="V22" s="113"/>
      <c r="W22" s="112" t="s">
        <v>46</v>
      </c>
      <c r="X22" s="113"/>
      <c r="Y22" s="112" t="s">
        <v>47</v>
      </c>
      <c r="Z22" s="113"/>
      <c r="AA22" s="97" t="s">
        <v>18</v>
      </c>
      <c r="AB22" s="98"/>
      <c r="AC22" s="99"/>
      <c r="AD22" s="46"/>
    </row>
    <row r="23" spans="1:30" s="1" customFormat="1" ht="48" thickBot="1" x14ac:dyDescent="0.3">
      <c r="A23" s="110"/>
      <c r="B23" s="138"/>
      <c r="C23" s="47" t="s">
        <v>3</v>
      </c>
      <c r="D23" s="56" t="s">
        <v>4</v>
      </c>
      <c r="E23" s="47" t="s">
        <v>3</v>
      </c>
      <c r="F23" s="56" t="s">
        <v>4</v>
      </c>
      <c r="G23" s="47" t="s">
        <v>3</v>
      </c>
      <c r="H23" s="56" t="s">
        <v>4</v>
      </c>
      <c r="I23" s="47" t="s">
        <v>3</v>
      </c>
      <c r="J23" s="56" t="s">
        <v>4</v>
      </c>
      <c r="K23" s="47" t="s">
        <v>3</v>
      </c>
      <c r="L23" s="56" t="s">
        <v>4</v>
      </c>
      <c r="M23" s="47" t="s">
        <v>3</v>
      </c>
      <c r="N23" s="56" t="s">
        <v>4</v>
      </c>
      <c r="O23" s="47" t="s">
        <v>3</v>
      </c>
      <c r="P23" s="56" t="s">
        <v>4</v>
      </c>
      <c r="Q23" s="47" t="s">
        <v>3</v>
      </c>
      <c r="R23" s="56" t="s">
        <v>4</v>
      </c>
      <c r="S23" s="47" t="s">
        <v>3</v>
      </c>
      <c r="T23" s="56" t="s">
        <v>4</v>
      </c>
      <c r="U23" s="47" t="s">
        <v>3</v>
      </c>
      <c r="V23" s="56" t="s">
        <v>4</v>
      </c>
      <c r="W23" s="47" t="s">
        <v>3</v>
      </c>
      <c r="X23" s="56" t="s">
        <v>4</v>
      </c>
      <c r="Y23" s="47" t="s">
        <v>3</v>
      </c>
      <c r="Z23" s="56" t="s">
        <v>4</v>
      </c>
      <c r="AA23" s="62" t="s">
        <v>3</v>
      </c>
      <c r="AB23" s="57" t="s">
        <v>20</v>
      </c>
      <c r="AC23" s="58" t="s">
        <v>31</v>
      </c>
      <c r="AD23" s="46"/>
    </row>
    <row r="24" spans="1:30" s="6" customFormat="1" x14ac:dyDescent="0.25">
      <c r="A24" s="102" t="s">
        <v>40</v>
      </c>
      <c r="B24" s="136"/>
      <c r="C24" s="55">
        <v>46</v>
      </c>
      <c r="D24" s="49">
        <f>C24/C28</f>
        <v>1.5074553498279535E-3</v>
      </c>
      <c r="E24" s="55">
        <v>59</v>
      </c>
      <c r="F24" s="49">
        <f>E24/E28</f>
        <v>1.9263419093639806E-3</v>
      </c>
      <c r="G24" s="55">
        <v>41</v>
      </c>
      <c r="H24" s="49">
        <f>G24/G28</f>
        <v>1.3331165664119656E-3</v>
      </c>
      <c r="I24" s="55">
        <v>39</v>
      </c>
      <c r="J24" s="49">
        <f>I24/I28</f>
        <v>1.2587141750580945E-3</v>
      </c>
      <c r="K24" s="67">
        <v>44</v>
      </c>
      <c r="L24" s="49">
        <f>K24/K28</f>
        <v>1.4155192381932827E-3</v>
      </c>
      <c r="M24" s="67">
        <v>28</v>
      </c>
      <c r="N24" s="49">
        <f>M24/M28</f>
        <v>8.9890526180615746E-4</v>
      </c>
      <c r="O24" s="67">
        <v>26</v>
      </c>
      <c r="P24" s="49">
        <f>O24/O28</f>
        <v>8.3234625604251366E-4</v>
      </c>
      <c r="Q24" s="67">
        <v>11</v>
      </c>
      <c r="R24" s="49">
        <f>Q24/Q28</f>
        <v>3.5086600108449493E-4</v>
      </c>
      <c r="S24" s="67">
        <v>20</v>
      </c>
      <c r="T24" s="49">
        <f>S24/S28</f>
        <v>6.3637520682194217E-4</v>
      </c>
      <c r="U24" s="67">
        <v>17</v>
      </c>
      <c r="V24" s="49">
        <f>U24/U28</f>
        <v>5.3850296176628971E-4</v>
      </c>
      <c r="W24" s="67">
        <v>14</v>
      </c>
      <c r="X24" s="49">
        <f>W24/W28</f>
        <v>4.4166824405325258E-4</v>
      </c>
      <c r="Y24" s="67">
        <v>9</v>
      </c>
      <c r="Z24" s="49">
        <f>Y24/Y28</f>
        <v>2.8315243039169418E-4</v>
      </c>
      <c r="AA24" s="67">
        <f>C24+E24+G24+I24+K24+M24+O24+Q24+S24+U24+W24+Y24</f>
        <v>354</v>
      </c>
      <c r="AB24" s="50">
        <f t="shared" ref="AB24:AB25" si="16">AC24/5</f>
        <v>1.4882294477710555E-3</v>
      </c>
      <c r="AC24" s="63">
        <f>D24+F24+H24+J24+L24</f>
        <v>7.4411472388552771E-3</v>
      </c>
      <c r="AD24" s="51"/>
    </row>
    <row r="25" spans="1:30" s="6" customFormat="1" x14ac:dyDescent="0.25">
      <c r="A25" s="102" t="s">
        <v>9</v>
      </c>
      <c r="B25" s="136"/>
      <c r="C25" s="53">
        <v>17</v>
      </c>
      <c r="D25" s="54">
        <f>C25/C28</f>
        <v>5.5710306406685239E-4</v>
      </c>
      <c r="E25" s="53">
        <v>9</v>
      </c>
      <c r="F25" s="54">
        <f>E25/E28</f>
        <v>2.938487658351835E-4</v>
      </c>
      <c r="G25" s="53">
        <v>7</v>
      </c>
      <c r="H25" s="54">
        <f>G25/G28</f>
        <v>2.2760526743618924E-4</v>
      </c>
      <c r="I25" s="53">
        <v>13</v>
      </c>
      <c r="J25" s="54">
        <f>I25/I28</f>
        <v>4.1957139168603152E-4</v>
      </c>
      <c r="K25" s="67">
        <v>3</v>
      </c>
      <c r="L25" s="54">
        <f>K25/K28</f>
        <v>9.6512675331360183E-5</v>
      </c>
      <c r="M25" s="67">
        <v>9</v>
      </c>
      <c r="N25" s="54">
        <f>M25/M28</f>
        <v>2.8893383415197921E-4</v>
      </c>
      <c r="O25" s="67">
        <v>6</v>
      </c>
      <c r="P25" s="54">
        <f>O25/O28</f>
        <v>1.9207990524058009E-4</v>
      </c>
      <c r="Q25" s="67">
        <v>3</v>
      </c>
      <c r="R25" s="54">
        <f>Q25/Q28</f>
        <v>9.5690727568498613E-5</v>
      </c>
      <c r="S25" s="67">
        <v>2</v>
      </c>
      <c r="T25" s="54">
        <f>S25/S28</f>
        <v>6.363752068219422E-5</v>
      </c>
      <c r="U25" s="67">
        <v>6</v>
      </c>
      <c r="V25" s="54">
        <f>U25/U28</f>
        <v>1.900598688586905E-4</v>
      </c>
      <c r="W25" s="67">
        <v>6</v>
      </c>
      <c r="X25" s="54">
        <f>W25/W28</f>
        <v>1.8928639030853681E-4</v>
      </c>
      <c r="Y25" s="67">
        <v>7</v>
      </c>
      <c r="Z25" s="54">
        <f>Y25/Y28</f>
        <v>2.2022966808242882E-4</v>
      </c>
      <c r="AA25" s="67">
        <f>C25+E25+G25+I25+K25+M25+O25+Q25+S25+U25+W25+Y25</f>
        <v>88</v>
      </c>
      <c r="AB25" s="50">
        <f t="shared" si="16"/>
        <v>3.1892823287112338E-4</v>
      </c>
      <c r="AC25" s="63">
        <f>D25+F25+H25+J25+L25</f>
        <v>1.5946411643556169E-3</v>
      </c>
      <c r="AD25" s="51"/>
    </row>
    <row r="26" spans="1:30" s="2" customFormat="1" ht="16.5" thickBot="1" x14ac:dyDescent="0.3">
      <c r="A26" s="104" t="s">
        <v>2</v>
      </c>
      <c r="B26" s="135"/>
      <c r="C26" s="59">
        <f t="shared" ref="C26:X26" si="17">SUM(C24:C25)</f>
        <v>63</v>
      </c>
      <c r="D26" s="60">
        <f>SUM(D24:D25)</f>
        <v>2.0645584138948058E-3</v>
      </c>
      <c r="E26" s="59">
        <f t="shared" si="17"/>
        <v>68</v>
      </c>
      <c r="F26" s="60">
        <f t="shared" si="17"/>
        <v>2.2201906751991643E-3</v>
      </c>
      <c r="G26" s="59">
        <f t="shared" si="17"/>
        <v>48</v>
      </c>
      <c r="H26" s="60">
        <f t="shared" si="17"/>
        <v>1.5607218338481547E-3</v>
      </c>
      <c r="I26" s="59">
        <f t="shared" ref="I26:J26" si="18">SUM(I24:I25)</f>
        <v>52</v>
      </c>
      <c r="J26" s="60">
        <f t="shared" si="18"/>
        <v>1.6782855667441261E-3</v>
      </c>
      <c r="K26" s="59">
        <f t="shared" si="17"/>
        <v>47</v>
      </c>
      <c r="L26" s="60">
        <f t="shared" si="17"/>
        <v>1.5120319135246429E-3</v>
      </c>
      <c r="M26" s="59">
        <f t="shared" ref="M26:N26" si="19">SUM(M24:M25)</f>
        <v>37</v>
      </c>
      <c r="N26" s="60">
        <f t="shared" si="19"/>
        <v>1.1878390959581366E-3</v>
      </c>
      <c r="O26" s="59">
        <f t="shared" si="17"/>
        <v>32</v>
      </c>
      <c r="P26" s="60">
        <f t="shared" si="17"/>
        <v>1.0244261612830938E-3</v>
      </c>
      <c r="Q26" s="59">
        <f t="shared" ref="Q26:R26" si="20">SUM(Q24:Q25)</f>
        <v>14</v>
      </c>
      <c r="R26" s="60">
        <f t="shared" si="20"/>
        <v>4.4655672865299355E-4</v>
      </c>
      <c r="S26" s="59">
        <f t="shared" si="17"/>
        <v>22</v>
      </c>
      <c r="T26" s="60">
        <f t="shared" si="17"/>
        <v>7.0001272750413643E-4</v>
      </c>
      <c r="U26" s="59">
        <f t="shared" ref="U26:V26" si="21">SUM(U24:U25)</f>
        <v>23</v>
      </c>
      <c r="V26" s="60">
        <f t="shared" si="21"/>
        <v>7.2856283062498024E-4</v>
      </c>
      <c r="W26" s="59">
        <f t="shared" si="17"/>
        <v>20</v>
      </c>
      <c r="X26" s="60">
        <f t="shared" si="17"/>
        <v>6.3095463436178942E-4</v>
      </c>
      <c r="Y26" s="59">
        <f t="shared" ref="Y26:Z26" si="22">SUM(Y24:Y25)</f>
        <v>16</v>
      </c>
      <c r="Z26" s="60">
        <f t="shared" si="22"/>
        <v>5.0338209847412298E-4</v>
      </c>
      <c r="AA26" s="67">
        <f>AA24+AA25</f>
        <v>442</v>
      </c>
      <c r="AB26" s="61">
        <f>SUM(AB24:AB25)</f>
        <v>1.8071576806421789E-3</v>
      </c>
      <c r="AC26" s="60">
        <f>SUM(AC24:AC25)</f>
        <v>9.0357884032108947E-3</v>
      </c>
      <c r="AD26" s="52"/>
    </row>
    <row r="27" spans="1:30" x14ac:dyDescent="0.25">
      <c r="B27" s="134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73"/>
    </row>
    <row r="28" spans="1:30" ht="34.5" customHeight="1" x14ac:dyDescent="0.25">
      <c r="A28" s="121" t="s">
        <v>38</v>
      </c>
      <c r="B28" s="121"/>
      <c r="C28" s="124">
        <v>30515</v>
      </c>
      <c r="D28" s="125"/>
      <c r="E28" s="123">
        <v>30628</v>
      </c>
      <c r="F28" s="123"/>
      <c r="G28" s="123">
        <v>30755</v>
      </c>
      <c r="H28" s="123"/>
      <c r="I28" s="123">
        <v>30984</v>
      </c>
      <c r="J28" s="123"/>
      <c r="K28" s="123">
        <v>31084</v>
      </c>
      <c r="L28" s="123"/>
      <c r="M28" s="123">
        <v>31149</v>
      </c>
      <c r="N28" s="123"/>
      <c r="O28" s="123">
        <v>31237</v>
      </c>
      <c r="P28" s="123"/>
      <c r="Q28" s="123">
        <v>31351</v>
      </c>
      <c r="R28" s="123"/>
      <c r="S28" s="123">
        <v>31428</v>
      </c>
      <c r="T28" s="123"/>
      <c r="U28" s="123">
        <v>31569</v>
      </c>
      <c r="V28" s="123"/>
      <c r="W28" s="123">
        <v>31698</v>
      </c>
      <c r="X28" s="123"/>
      <c r="Y28" s="123">
        <v>31785</v>
      </c>
      <c r="Z28" s="123"/>
      <c r="AA28" s="122"/>
      <c r="AB28" s="120"/>
    </row>
    <row r="32" spans="1:30" x14ac:dyDescent="0.25">
      <c r="A32" s="120" t="s">
        <v>33</v>
      </c>
      <c r="B32" s="120"/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</row>
    <row r="33" spans="1:29" x14ac:dyDescent="0.25">
      <c r="A33" s="119" t="s">
        <v>49</v>
      </c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  <c r="AC33" s="119"/>
    </row>
    <row r="34" spans="1:29" x14ac:dyDescent="0.25">
      <c r="A34" s="119" t="s">
        <v>50</v>
      </c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  <c r="AB34" s="119"/>
      <c r="AC34" s="119"/>
    </row>
  </sheetData>
  <mergeCells count="82">
    <mergeCell ref="U6:V6"/>
    <mergeCell ref="U12:V12"/>
    <mergeCell ref="U22:V22"/>
    <mergeCell ref="M6:N6"/>
    <mergeCell ref="M12:N12"/>
    <mergeCell ref="M22:N22"/>
    <mergeCell ref="M28:N28"/>
    <mergeCell ref="B27:Z27"/>
    <mergeCell ref="A26:B26"/>
    <mergeCell ref="C12:D12"/>
    <mergeCell ref="A25:B25"/>
    <mergeCell ref="Y22:Z22"/>
    <mergeCell ref="A24:B24"/>
    <mergeCell ref="E22:F22"/>
    <mergeCell ref="G12:H12"/>
    <mergeCell ref="G22:H22"/>
    <mergeCell ref="A22:B23"/>
    <mergeCell ref="O22:P22"/>
    <mergeCell ref="W6:X6"/>
    <mergeCell ref="W12:X12"/>
    <mergeCell ref="W22:X22"/>
    <mergeCell ref="C6:D6"/>
    <mergeCell ref="E6:F6"/>
    <mergeCell ref="K6:L6"/>
    <mergeCell ref="K12:L12"/>
    <mergeCell ref="K22:L22"/>
    <mergeCell ref="I12:J12"/>
    <mergeCell ref="I22:J22"/>
    <mergeCell ref="B21:AB21"/>
    <mergeCell ref="S12:T12"/>
    <mergeCell ref="S22:T22"/>
    <mergeCell ref="Q12:R12"/>
    <mergeCell ref="Q22:R22"/>
    <mergeCell ref="O12:P12"/>
    <mergeCell ref="A1:A4"/>
    <mergeCell ref="A6:B7"/>
    <mergeCell ref="B3:AA4"/>
    <mergeCell ref="AA6:AC6"/>
    <mergeCell ref="AB1:AC1"/>
    <mergeCell ref="AB2:AC2"/>
    <mergeCell ref="AB3:AC3"/>
    <mergeCell ref="AB4:AC4"/>
    <mergeCell ref="B1:AA2"/>
    <mergeCell ref="A5:AC5"/>
    <mergeCell ref="Y6:Z6"/>
    <mergeCell ref="G6:H6"/>
    <mergeCell ref="S6:T6"/>
    <mergeCell ref="Q6:R6"/>
    <mergeCell ref="O6:P6"/>
    <mergeCell ref="I6:J6"/>
    <mergeCell ref="A34:AC34"/>
    <mergeCell ref="A32:AC32"/>
    <mergeCell ref="A28:B28"/>
    <mergeCell ref="AA28:AB28"/>
    <mergeCell ref="A33:AC33"/>
    <mergeCell ref="Y28:Z28"/>
    <mergeCell ref="C28:D28"/>
    <mergeCell ref="E28:F28"/>
    <mergeCell ref="G28:H28"/>
    <mergeCell ref="S28:T28"/>
    <mergeCell ref="Q28:R28"/>
    <mergeCell ref="O28:P28"/>
    <mergeCell ref="I28:J28"/>
    <mergeCell ref="K28:L28"/>
    <mergeCell ref="W28:X28"/>
    <mergeCell ref="U28:V28"/>
    <mergeCell ref="AA22:AC22"/>
    <mergeCell ref="C22:D22"/>
    <mergeCell ref="E12:F12"/>
    <mergeCell ref="A8:B8"/>
    <mergeCell ref="A20:B20"/>
    <mergeCell ref="AA12:AC12"/>
    <mergeCell ref="A12:B13"/>
    <mergeCell ref="Y12:Z12"/>
    <mergeCell ref="A14:B14"/>
    <mergeCell ref="A16:B16"/>
    <mergeCell ref="A17:B17"/>
    <mergeCell ref="A18:B18"/>
    <mergeCell ref="A19:B19"/>
    <mergeCell ref="A10:B10"/>
    <mergeCell ref="A11:AC11"/>
    <mergeCell ref="A9:B9"/>
  </mergeCells>
  <pageMargins left="0.70866141732283472" right="0.70866141732283472" top="0.15748031496062992" bottom="0.15748031496062992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PQR 2020</vt:lpstr>
      <vt:lpstr>MI.COM.FO.20</vt:lpstr>
      <vt:lpstr>MI.COM.FO.20!Área_de_impresión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</dc:creator>
  <cp:lastModifiedBy>VENTANILLA 2</cp:lastModifiedBy>
  <cp:lastPrinted>2021-07-02T13:49:46Z</cp:lastPrinted>
  <dcterms:created xsi:type="dcterms:W3CDTF">2020-05-28T14:52:41Z</dcterms:created>
  <dcterms:modified xsi:type="dcterms:W3CDTF">2024-09-24T16:27:37Z</dcterms:modified>
</cp:coreProperties>
</file>