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PITALITO ESP\Desktop\"/>
    </mc:Choice>
  </mc:AlternateContent>
  <xr:revisionPtr revIDLastSave="0" documentId="13_ncr:1_{5949612F-2CD4-4EC2-B536-778C364F282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atriz de Riesgo - Informacion" sheetId="9" r:id="rId1"/>
  </sheets>
  <definedNames>
    <definedName name="_xlnm.Print_Titles" localSheetId="0">'Matriz de Riesgo - Informacion'!$1:$7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G14" i="9" l="1"/>
  <c r="AF14" i="9" s="1"/>
  <c r="W14" i="9"/>
  <c r="U14" i="9"/>
  <c r="X14" i="9" s="1"/>
  <c r="N14" i="9"/>
  <c r="M14" i="9"/>
  <c r="K14" i="9"/>
  <c r="W13" i="9"/>
  <c r="U13" i="9"/>
  <c r="N13" i="9"/>
  <c r="M13" i="9"/>
  <c r="K13" i="9"/>
  <c r="W12" i="9"/>
  <c r="U12" i="9"/>
  <c r="N12" i="9"/>
  <c r="M12" i="9"/>
  <c r="K12" i="9"/>
  <c r="W11" i="9"/>
  <c r="U11" i="9"/>
  <c r="X10" i="9"/>
  <c r="W10" i="9"/>
  <c r="U10" i="9"/>
  <c r="N10" i="9"/>
  <c r="M10" i="9"/>
  <c r="K10" i="9"/>
  <c r="W9" i="9"/>
  <c r="U9" i="9"/>
  <c r="X9" i="9" s="1"/>
  <c r="AB9" i="9" s="1"/>
  <c r="AB10" i="9" s="1"/>
  <c r="N9" i="9"/>
  <c r="M9" i="9"/>
  <c r="AC9" i="9" s="1"/>
  <c r="AC10" i="9" s="1"/>
  <c r="K9" i="9"/>
  <c r="X11" i="9" l="1"/>
  <c r="X12" i="9"/>
  <c r="X13" i="9"/>
  <c r="AB11" i="9"/>
  <c r="AE9" i="9"/>
  <c r="AD9" i="9" s="1"/>
  <c r="AC11" i="9"/>
  <c r="AG9" i="9"/>
  <c r="AF9" i="9" s="1"/>
  <c r="AH9" i="9" l="1"/>
  <c r="AG10" i="9"/>
  <c r="AF10" i="9" s="1"/>
  <c r="AC12" i="9"/>
  <c r="AB12" i="9"/>
  <c r="AE10" i="9"/>
  <c r="AD10" i="9" s="1"/>
  <c r="AH10" i="9" s="1"/>
  <c r="AB13" i="9" l="1"/>
  <c r="AE11" i="9"/>
  <c r="AD11" i="9" s="1"/>
  <c r="AG11" i="9"/>
  <c r="AF11" i="9" s="1"/>
  <c r="AC13" i="9"/>
  <c r="AH11" i="9" l="1"/>
  <c r="AC14" i="9"/>
  <c r="AG13" i="9" s="1"/>
  <c r="AF13" i="9" s="1"/>
  <c r="AG12" i="9"/>
  <c r="AF12" i="9" s="1"/>
  <c r="AE12" i="9"/>
  <c r="AD12" i="9" s="1"/>
  <c r="AB14" i="9"/>
  <c r="AE13" i="9" l="1"/>
  <c r="AD13" i="9" s="1"/>
  <c r="AH13" i="9" s="1"/>
  <c r="AE14" i="9"/>
  <c r="AD14" i="9" s="1"/>
  <c r="AH14" i="9" s="1"/>
  <c r="AH12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Juan V</author>
  </authors>
  <commentList>
    <comment ref="I6" authorId="0" shapeId="0" xr:uid="{CD9C87C3-50DC-4B86-BF48-F0131368922E}">
      <text>
        <r>
          <rPr>
            <sz val="9"/>
            <color indexed="81"/>
            <rFont val="Tahoma"/>
            <family val="2"/>
          </rPr>
          <t>Cálculo de Frecuencia - Pág. 38 (Guía Administración de Riesgo)</t>
        </r>
      </text>
    </comment>
    <comment ref="AB6" authorId="0" shapeId="0" xr:uid="{71237863-0727-4E86-8521-0AD70EE9AFBD}">
      <text>
        <r>
          <rPr>
            <sz val="9"/>
            <color indexed="81"/>
            <rFont val="Tahoma"/>
            <family val="2"/>
          </rPr>
          <t xml:space="preserve">Probabilidad Residual =Probabilidad Inherente -(Probabilidad Inherente x Calificación del control)
</t>
        </r>
      </text>
    </comment>
    <comment ref="AC6" authorId="0" shapeId="0" xr:uid="{8786B070-5544-4402-99E4-4A584260F7D6}">
      <text>
        <r>
          <rPr>
            <sz val="9"/>
            <color indexed="81"/>
            <rFont val="Tahoma"/>
            <family val="2"/>
          </rPr>
          <t xml:space="preserve">Probabilidad Residual =Probabilidad Inherente -(Probabilidad Inherente x Calificación del control)
</t>
        </r>
      </text>
    </comment>
    <comment ref="Y7" authorId="0" shapeId="0" xr:uid="{6FBD23A8-0252-4EC5-BEDE-3872B29A9821}">
      <text>
        <r>
          <rPr>
            <sz val="9"/>
            <color indexed="81"/>
            <rFont val="Tahoma"/>
            <family val="2"/>
          </rPr>
          <t>Informativo (Sin Peso)</t>
        </r>
      </text>
    </comment>
    <comment ref="Z7" authorId="0" shapeId="0" xr:uid="{CCB077E0-A450-43F8-B7BE-7BB2409E4CA3}">
      <text>
        <r>
          <rPr>
            <sz val="9"/>
            <color indexed="81"/>
            <rFont val="Tahoma"/>
            <family val="2"/>
          </rPr>
          <t>Informativo (Sin Peso)</t>
        </r>
      </text>
    </comment>
    <comment ref="AA7" authorId="0" shapeId="0" xr:uid="{99DAE803-D905-42DA-BB04-F0D430C2EA9A}">
      <text>
        <r>
          <rPr>
            <sz val="9"/>
            <color indexed="81"/>
            <rFont val="Tahoma"/>
            <family val="2"/>
          </rPr>
          <t>Informativo (Sin Peso)</t>
        </r>
      </text>
    </comment>
  </commentList>
</comments>
</file>

<file path=xl/sharedStrings.xml><?xml version="1.0" encoding="utf-8"?>
<sst xmlns="http://schemas.openxmlformats.org/spreadsheetml/2006/main" count="189" uniqueCount="103">
  <si>
    <t>Activo de Información</t>
  </si>
  <si>
    <t>Descripción del Riesgo</t>
  </si>
  <si>
    <t>Probabilidad</t>
  </si>
  <si>
    <t>Impacto</t>
  </si>
  <si>
    <t>Moderado</t>
  </si>
  <si>
    <t>Referencia</t>
  </si>
  <si>
    <t>Proceso</t>
  </si>
  <si>
    <t>Amenazas (Causa Inmediata)</t>
  </si>
  <si>
    <t>Clasificación riesgo</t>
  </si>
  <si>
    <t>Frecuencia</t>
  </si>
  <si>
    <t>Probabilidad inherente</t>
  </si>
  <si>
    <t>Tipo de riesgo</t>
  </si>
  <si>
    <t>%</t>
  </si>
  <si>
    <t>Impacto inherente</t>
  </si>
  <si>
    <t>No Control</t>
  </si>
  <si>
    <t>Afectación</t>
  </si>
  <si>
    <t>Atributos</t>
  </si>
  <si>
    <t>Tipo</t>
  </si>
  <si>
    <t>Implementación</t>
  </si>
  <si>
    <t>Documentación</t>
  </si>
  <si>
    <t>Evidencia</t>
  </si>
  <si>
    <t>Probabilidad residual final</t>
  </si>
  <si>
    <t>Impacto residual final</t>
  </si>
  <si>
    <t xml:space="preserve">Zona de riesgo final </t>
  </si>
  <si>
    <t>Tratamiento</t>
  </si>
  <si>
    <t>Descripción del control</t>
  </si>
  <si>
    <t>Control Anexo A</t>
  </si>
  <si>
    <t>Documentado</t>
  </si>
  <si>
    <t>Continua</t>
  </si>
  <si>
    <t>Zona de Riesgo inherente</t>
  </si>
  <si>
    <t>Probabilidad residual</t>
  </si>
  <si>
    <t>Baja</t>
  </si>
  <si>
    <t>Con registro</t>
  </si>
  <si>
    <t>AFECTACIÓN ECONÓMICA</t>
  </si>
  <si>
    <t>REPUTACIONAL</t>
  </si>
  <si>
    <t>Menor</t>
  </si>
  <si>
    <t>Mayor</t>
  </si>
  <si>
    <t>Preventivo</t>
  </si>
  <si>
    <t>Detectivo</t>
  </si>
  <si>
    <t>Automático</t>
  </si>
  <si>
    <t>Manual</t>
  </si>
  <si>
    <t>Calificación del Control</t>
  </si>
  <si>
    <t>Impacto residual</t>
  </si>
  <si>
    <t>Plan de Acción</t>
  </si>
  <si>
    <t>Responsable</t>
  </si>
  <si>
    <t>Fecha de Implementación</t>
  </si>
  <si>
    <t>Seguimiento</t>
  </si>
  <si>
    <t>Estado</t>
  </si>
  <si>
    <t>Todos los procesos</t>
  </si>
  <si>
    <t>Sistemas de Información y Aplicativos Software</t>
  </si>
  <si>
    <t>Proceso de Gestión de las TIC</t>
  </si>
  <si>
    <t>Captura de información de manera completa o parcial de los datos procesados y/o almacenados  en los sistemas de información.</t>
  </si>
  <si>
    <t>Pérdida de Integridad de los datos almacenados y gestionados en las bases de datos de los sistemas de información de la entidad utilizados en los diferentes proceso.</t>
  </si>
  <si>
    <t>Acceso indebido a información de la entidad</t>
  </si>
  <si>
    <t>Bajo conocimiento en aspectos relacionados con conceptos de  seguridad de la información en los funcionarios y contratistas de la entidad.</t>
  </si>
  <si>
    <t>Falla de medios de respaldo y recuperación.</t>
  </si>
  <si>
    <t>Falta de mantenimiento a la infraestructura física: cableado, racks, aire acondicionado, sistemas de extinción de incendios (detectores de humo, extinguidores etc.), UPS y planta eléctrica.</t>
  </si>
  <si>
    <t>Cifrado no autorizado de la información por malware o acción mal intencionada.</t>
  </si>
  <si>
    <t>Incumplimiento en los acuerdos de confidencialidad después de terminar relaciones laborales entre el funcionario y/o contratistas de la Entidad.</t>
  </si>
  <si>
    <t>Pérdida de Confidencialidad de la información  almacenada gestionada por los sistemas de información de la entidad utilizados en el proceso.</t>
  </si>
  <si>
    <t>Pérdida de Disponibilidad y/o inconsistencia en los  datos  almacenados y gestionados en los sistemas de información.</t>
  </si>
  <si>
    <t>Realizar una (1) sensibilización de manera semestral en temas relacionados con la calidad del dato y su importancia.</t>
  </si>
  <si>
    <t>Proceso de Gestión de las TIC
Secretaria Administrativa</t>
  </si>
  <si>
    <t>EMPRESA DE SERVICIOS PÚBLICOS DOMICILIARIOS DE PITALITO EMPITALITO E.S.P.</t>
  </si>
  <si>
    <t>PAGINA:  1 de 1</t>
  </si>
  <si>
    <t>MATRIZ MAPA DE RIESGOS</t>
  </si>
  <si>
    <t xml:space="preserve">máximos 2 veces por año </t>
  </si>
  <si>
    <t>3 a 24 veces por año</t>
  </si>
  <si>
    <t>x</t>
  </si>
  <si>
    <t xml:space="preserve">Ejecución y Administración de Procesos </t>
  </si>
  <si>
    <t xml:space="preserve"> Fallas tecnológicas </t>
  </si>
  <si>
    <t>Copias de respaldo</t>
  </si>
  <si>
    <t>Respaldo de
información</t>
  </si>
  <si>
    <t>Seguridad digital</t>
  </si>
  <si>
    <t>Vulnerabilidades (Causa raíz)</t>
  </si>
  <si>
    <t xml:space="preserve">Riesgos de seguridad informática </t>
  </si>
  <si>
    <t>Ingeniería Social</t>
  </si>
  <si>
    <t>Realización de campañas preventivas y capacitación de los usuarios en temáticas relacionadas con Ingeniería Social.</t>
  </si>
  <si>
    <t>Realizar de tres(3) capacitaciones al año ( periodicidad cuatrimestral) en temáticas relacionadas con Ingeniería Social.</t>
  </si>
  <si>
    <t xml:space="preserve">Incluir en las sesiones de inducción y reinducción de los funcionarios y contratistas información referente a las  políticas  asociadas a seguridad de la información establecidas en la entidad. </t>
  </si>
  <si>
    <t>Coordinar con el área de desarrollo humano la inclusión de un modulo de conceptos de seguridad de la información en el curso de inducción y reinducción de la entidad.</t>
  </si>
  <si>
    <t>Realizar durante el año  tres(3) capacitaciones a los funcionarios de la entidad relacionadas con las políticas de acceso y control de activos de la entidad.</t>
  </si>
  <si>
    <t>Incluir en el cronograma anual de capacitaciones de la entidad las charlas relacionados con las políticas de control y acceso a los activos de información de la entidad.</t>
  </si>
  <si>
    <t>Dispositivos de Sistemas de Información - Hardware</t>
  </si>
  <si>
    <t>Perdida de disponibilidad de  los sistemas de información que soporte a los procesos de la entidad.</t>
  </si>
  <si>
    <t>Realizar como mínimo un (1) mantenimiento anual a los equipos de computo  de la infraestructura tecnológica de la entidad.</t>
  </si>
  <si>
    <t>Programar un (1) mantenimiento preventivo a la infraestructura tecnológica de la entidad de forma anual.</t>
  </si>
  <si>
    <t>Revisar y monitorear de manera continua los procesos y alcances de las políticas de control de acceso y contratación de la entidad.</t>
  </si>
  <si>
    <t>Revisar de manera periódica y actualizar (si es necesario) los procesos administrativos y tecnológicos que diseñados para inhabilitar los accesos a los sistemas y activos de información de la entidad a los funcionarios y/o contratistas que finalicen sus labores contractuales con la entidad.</t>
  </si>
  <si>
    <t>Error humano en las ejecución de las labores asignadas dentro de sus funciones</t>
  </si>
  <si>
    <t>Mal uso o interpretación de los datos suministrados a los sistemas de información.</t>
  </si>
  <si>
    <t>Capacitar a los usuarios en la importancia del suministro de información claro, veraz y oportuno en los sistemas de información.</t>
  </si>
  <si>
    <t>Reducir el riesgo</t>
  </si>
  <si>
    <t xml:space="preserve">Diciembre </t>
  </si>
  <si>
    <t>Certificado de paz y salvo de los sistemas de información, copias de seguridad y equipos informáticos diligenciados por parte del funcionario que entrega los inventarios asignados e informacion generada y manipulada por este</t>
  </si>
  <si>
    <t xml:space="preserve">Informe de actividades mensual de la oficina de sistemas </t>
  </si>
  <si>
    <t xml:space="preserve">Plan Institucional de capacitacion </t>
  </si>
  <si>
    <t>Correo electrónico denominado "Oficina TIC: ..:: ¡Ingeniería social y cómo protegerse! ::.."  Enviado a todos los funcionarios de la entidad  el 22 de septiembre de 2025</t>
  </si>
  <si>
    <r>
      <rPr>
        <sz val="11"/>
        <rFont val="Calibri"/>
        <family val="2"/>
        <scheme val="minor"/>
      </rPr>
      <t>Seguimientos realizados por la oficna de Planeacion y proyectos</t>
    </r>
    <r>
      <rPr>
        <u/>
        <sz val="11"/>
        <color theme="10"/>
        <rFont val="Calibri"/>
        <family val="2"/>
        <scheme val="minor"/>
      </rPr>
      <t>. https://empitalito.gov.co/indice-de-informacion-clasificada-y-reservada/</t>
    </r>
  </si>
  <si>
    <t>CODIGO: ES.EST.DA.02.</t>
  </si>
  <si>
    <t>VERSION: 3</t>
  </si>
  <si>
    <t>APROBADO : 27/01/2025</t>
  </si>
  <si>
    <t xml:space="preserve">cumplido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</si>
</sst>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0"/>
      <name val="Arial Narrow"/>
      <family val="2"/>
    </font>
    <font>
      <sz val="9"/>
      <color indexed="81"/>
      <name val="Tahoma"/>
      <family val="2"/>
    </font>
    <font>
      <sz val="9"/>
      <color theme="1"/>
      <name val="Calibri"/>
      <family val="2"/>
      <scheme val="minor"/>
    </font>
    <font>
      <b/>
      <sz val="22"/>
      <color theme="1"/>
      <name val="Arial Narrow"/>
      <family val="2"/>
    </font>
    <font>
      <sz val="12"/>
      <color theme="1"/>
      <name val="Arial Narrow"/>
      <family val="2"/>
    </font>
    <font>
      <u/>
      <sz val="11"/>
      <color theme="10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Arial Narrow"/>
      <family val="2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EE803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53">
    <xf numFmtId="0" fontId="0" fillId="0" borderId="0" xfId="0"/>
    <xf numFmtId="0" fontId="2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9" fontId="4" fillId="5" borderId="1" xfId="0" applyNumberFormat="1" applyFont="1" applyFill="1" applyBorder="1" applyAlignment="1">
      <alignment horizontal="center" vertical="center" wrapText="1"/>
    </xf>
    <xf numFmtId="9" fontId="4" fillId="4" borderId="1" xfId="0" applyNumberFormat="1" applyFont="1" applyFill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 applyProtection="1">
      <alignment horizontal="center" vertical="center" wrapText="1"/>
      <protection hidden="1"/>
    </xf>
    <xf numFmtId="0" fontId="7" fillId="6" borderId="1" xfId="1" applyFill="1" applyBorder="1" applyAlignment="1" applyProtection="1">
      <alignment horizontal="center" vertical="center" wrapText="1"/>
      <protection hidden="1"/>
    </xf>
    <xf numFmtId="0" fontId="8" fillId="6" borderId="1" xfId="0" applyFont="1" applyFill="1" applyBorder="1" applyAlignment="1" applyProtection="1">
      <alignment wrapText="1"/>
      <protection hidden="1"/>
    </xf>
    <xf numFmtId="0" fontId="1" fillId="6" borderId="1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0" xfId="0" applyAlignment="1">
      <alignment horizontal="center"/>
    </xf>
    <xf numFmtId="0" fontId="5" fillId="6" borderId="5" xfId="0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center" vertical="center"/>
    </xf>
    <xf numFmtId="0" fontId="5" fillId="6" borderId="19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center" vertical="center"/>
    </xf>
    <xf numFmtId="0" fontId="5" fillId="6" borderId="20" xfId="0" applyFont="1" applyFill="1" applyBorder="1" applyAlignment="1">
      <alignment horizontal="center" vertical="center"/>
    </xf>
    <xf numFmtId="0" fontId="6" fillId="6" borderId="10" xfId="0" applyFont="1" applyFill="1" applyBorder="1" applyAlignment="1">
      <alignment horizontal="left" vertical="center" wrapText="1"/>
    </xf>
    <xf numFmtId="0" fontId="6" fillId="6" borderId="11" xfId="0" applyFont="1" applyFill="1" applyBorder="1" applyAlignment="1">
      <alignment horizontal="left" vertical="center" wrapText="1"/>
    </xf>
    <xf numFmtId="0" fontId="6" fillId="6" borderId="12" xfId="0" applyFont="1" applyFill="1" applyBorder="1" applyAlignment="1">
      <alignment horizontal="left" vertical="center" wrapText="1"/>
    </xf>
    <xf numFmtId="0" fontId="6" fillId="6" borderId="13" xfId="0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6" fillId="6" borderId="14" xfId="0" applyFont="1" applyFill="1" applyBorder="1" applyAlignment="1">
      <alignment horizontal="lef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6" fillId="6" borderId="15" xfId="0" applyFont="1" applyFill="1" applyBorder="1" applyAlignment="1">
      <alignment horizontal="left" vertical="center" wrapText="1"/>
    </xf>
    <xf numFmtId="0" fontId="6" fillId="6" borderId="16" xfId="0" applyFont="1" applyFill="1" applyBorder="1" applyAlignment="1">
      <alignment horizontal="left" vertical="center" wrapText="1"/>
    </xf>
    <xf numFmtId="0" fontId="6" fillId="6" borderId="17" xfId="0" applyFont="1" applyFill="1" applyBorder="1" applyAlignment="1">
      <alignment horizontal="left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18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9" fontId="4" fillId="5" borderId="3" xfId="0" applyNumberFormat="1" applyFont="1" applyFill="1" applyBorder="1" applyAlignment="1">
      <alignment horizontal="center" vertical="center" wrapText="1"/>
    </xf>
    <xf numFmtId="9" fontId="4" fillId="5" borderId="18" xfId="0" applyNumberFormat="1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14">
    <dxf>
      <fill>
        <patternFill>
          <bgColor theme="9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theme="9" tint="0.79998168889431442"/>
        </patternFill>
      </fill>
    </dxf>
    <dxf>
      <fill>
        <patternFill>
          <bgColor theme="9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theme="9"/>
        </patternFill>
      </fill>
    </dxf>
    <dxf>
      <fill>
        <patternFill>
          <bgColor theme="9" tint="0.79998168889431442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FF66"/>
      <color rgb="FFEE8036"/>
      <color rgb="FFC4350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512671</xdr:colOff>
      <xdr:row>0</xdr:row>
      <xdr:rowOff>31751</xdr:rowOff>
    </xdr:from>
    <xdr:to>
      <xdr:col>2</xdr:col>
      <xdr:colOff>63501</xdr:colOff>
      <xdr:row>3</xdr:row>
      <xdr:rowOff>140336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254BE7F-2FFD-4AAA-BEC6-4F7BB00B9B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671" y="31751"/>
          <a:ext cx="1074830" cy="7181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mpitalito.gov.co/indice-de-informacion-clasificada-y-reservada/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87692-32B3-43F8-A482-E2B74D030A1A}">
  <dimension ref="A1:AN14"/>
  <sheetViews>
    <sheetView tabSelected="1" view="pageBreakPreview" zoomScale="80" zoomScaleNormal="80" zoomScaleSheetLayoutView="80" zoomScalePageLayoutView="30" workbookViewId="0">
      <selection activeCell="A8" sqref="A8:AN8"/>
    </sheetView>
  </sheetViews>
  <sheetFormatPr baseColWidth="10" defaultRowHeight="15" x14ac:dyDescent="0.25"/>
  <sheetData>
    <row r="1" spans="1:40" ht="15.75" x14ac:dyDescent="0.25">
      <c r="A1" s="13"/>
      <c r="B1" s="14"/>
      <c r="C1" s="14"/>
      <c r="D1" s="15" t="s">
        <v>63</v>
      </c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7"/>
      <c r="AL1" s="21" t="s">
        <v>99</v>
      </c>
      <c r="AM1" s="22"/>
      <c r="AN1" s="23"/>
    </row>
    <row r="2" spans="1:40" ht="16.5" thickBot="1" x14ac:dyDescent="0.3">
      <c r="A2" s="13"/>
      <c r="B2" s="14"/>
      <c r="C2" s="14"/>
      <c r="D2" s="18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20"/>
      <c r="AL2" s="24" t="s">
        <v>101</v>
      </c>
      <c r="AM2" s="25"/>
      <c r="AN2" s="26"/>
    </row>
    <row r="3" spans="1:40" ht="15.75" x14ac:dyDescent="0.25">
      <c r="A3" s="13"/>
      <c r="B3" s="14"/>
      <c r="C3" s="14"/>
      <c r="D3" s="15" t="s">
        <v>65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7"/>
      <c r="AL3" s="24" t="s">
        <v>100</v>
      </c>
      <c r="AM3" s="25"/>
      <c r="AN3" s="26"/>
    </row>
    <row r="4" spans="1:40" ht="16.5" thickBot="1" x14ac:dyDescent="0.3">
      <c r="A4" s="27"/>
      <c r="B4" s="28"/>
      <c r="C4" s="28"/>
      <c r="D4" s="18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20"/>
      <c r="AL4" s="29" t="s">
        <v>64</v>
      </c>
      <c r="AM4" s="30"/>
      <c r="AN4" s="31"/>
    </row>
    <row r="5" spans="1:40" ht="15.75" thickBot="1" x14ac:dyDescent="0.3"/>
    <row r="6" spans="1:40" x14ac:dyDescent="0.25">
      <c r="A6" s="34" t="s">
        <v>6</v>
      </c>
      <c r="B6" s="32" t="s">
        <v>5</v>
      </c>
      <c r="C6" s="32" t="s">
        <v>0</v>
      </c>
      <c r="D6" s="32" t="s">
        <v>7</v>
      </c>
      <c r="E6" s="32" t="s">
        <v>74</v>
      </c>
      <c r="F6" s="32" t="s">
        <v>11</v>
      </c>
      <c r="G6" s="32" t="s">
        <v>1</v>
      </c>
      <c r="H6" s="32" t="s">
        <v>8</v>
      </c>
      <c r="I6" s="32" t="s">
        <v>9</v>
      </c>
      <c r="J6" s="32" t="s">
        <v>10</v>
      </c>
      <c r="K6" s="32" t="s">
        <v>12</v>
      </c>
      <c r="L6" s="32" t="s">
        <v>13</v>
      </c>
      <c r="M6" s="32" t="s">
        <v>12</v>
      </c>
      <c r="N6" s="32" t="s">
        <v>29</v>
      </c>
      <c r="O6" s="32" t="s">
        <v>14</v>
      </c>
      <c r="P6" s="32" t="s">
        <v>26</v>
      </c>
      <c r="Q6" s="32" t="s">
        <v>25</v>
      </c>
      <c r="R6" s="36" t="s">
        <v>15</v>
      </c>
      <c r="S6" s="37"/>
      <c r="T6" s="36" t="s">
        <v>16</v>
      </c>
      <c r="U6" s="44"/>
      <c r="V6" s="44"/>
      <c r="W6" s="44"/>
      <c r="X6" s="44"/>
      <c r="Y6" s="44"/>
      <c r="Z6" s="44"/>
      <c r="AA6" s="37"/>
      <c r="AB6" s="32" t="s">
        <v>30</v>
      </c>
      <c r="AC6" s="32" t="s">
        <v>42</v>
      </c>
      <c r="AD6" s="32" t="s">
        <v>21</v>
      </c>
      <c r="AE6" s="32" t="s">
        <v>12</v>
      </c>
      <c r="AF6" s="38" t="s">
        <v>22</v>
      </c>
      <c r="AG6" s="38" t="s">
        <v>12</v>
      </c>
      <c r="AH6" s="38" t="s">
        <v>23</v>
      </c>
      <c r="AI6" s="38" t="s">
        <v>24</v>
      </c>
      <c r="AJ6" s="38" t="s">
        <v>43</v>
      </c>
      <c r="AK6" s="38" t="s">
        <v>44</v>
      </c>
      <c r="AL6" s="38" t="s">
        <v>45</v>
      </c>
      <c r="AM6" s="38" t="s">
        <v>46</v>
      </c>
      <c r="AN6" s="40" t="s">
        <v>47</v>
      </c>
    </row>
    <row r="7" spans="1:40" ht="25.5" x14ac:dyDescent="0.25">
      <c r="A7" s="35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1" t="s">
        <v>2</v>
      </c>
      <c r="S7" s="1" t="s">
        <v>3</v>
      </c>
      <c r="T7" s="1" t="s">
        <v>17</v>
      </c>
      <c r="U7" s="1" t="s">
        <v>12</v>
      </c>
      <c r="V7" s="1" t="s">
        <v>18</v>
      </c>
      <c r="W7" s="1" t="s">
        <v>12</v>
      </c>
      <c r="X7" s="1" t="s">
        <v>41</v>
      </c>
      <c r="Y7" s="1" t="s">
        <v>19</v>
      </c>
      <c r="Z7" s="1" t="s">
        <v>9</v>
      </c>
      <c r="AA7" s="1" t="s">
        <v>20</v>
      </c>
      <c r="AB7" s="33"/>
      <c r="AC7" s="33"/>
      <c r="AD7" s="33"/>
      <c r="AE7" s="33"/>
      <c r="AF7" s="39"/>
      <c r="AG7" s="39"/>
      <c r="AH7" s="39"/>
      <c r="AI7" s="39"/>
      <c r="AJ7" s="39"/>
      <c r="AK7" s="39"/>
      <c r="AL7" s="39"/>
      <c r="AM7" s="39"/>
      <c r="AN7" s="41"/>
    </row>
    <row r="8" spans="1:40" x14ac:dyDescent="0.25">
      <c r="A8" s="42" t="s">
        <v>75</v>
      </c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3"/>
    </row>
    <row r="9" spans="1:40" ht="255" x14ac:dyDescent="0.25">
      <c r="A9" s="12" t="s">
        <v>48</v>
      </c>
      <c r="B9" s="2">
        <v>19</v>
      </c>
      <c r="C9" s="12" t="s">
        <v>49</v>
      </c>
      <c r="D9" s="12" t="s">
        <v>76</v>
      </c>
      <c r="E9" s="12" t="s">
        <v>51</v>
      </c>
      <c r="F9" s="12" t="s">
        <v>73</v>
      </c>
      <c r="G9" s="12" t="s">
        <v>52</v>
      </c>
      <c r="H9" s="12" t="s">
        <v>70</v>
      </c>
      <c r="I9" s="12" t="s">
        <v>66</v>
      </c>
      <c r="J9" s="2" t="s">
        <v>31</v>
      </c>
      <c r="K9" s="3" t="str">
        <f>IF(J9="Muy Alta","100%",IF(J9="Alta","80%",IF(J9="Media","60%",IF(J9="Baja","40%",IF(J9="Muy Baja","20%")))))</f>
        <v>40%</v>
      </c>
      <c r="L9" s="2" t="s">
        <v>4</v>
      </c>
      <c r="M9" s="3" t="str">
        <f>IF(L9="Catastrófico","100%",IF(L9="Mayor","80%",IF(L9="Moderado","60%",IF(L9="Menor","40%",IF(L9="Leve","20%")))))</f>
        <v>60%</v>
      </c>
      <c r="N9" s="6" t="str">
        <f>IF(J9&lt;&gt;"",IF(L9&lt;&gt;"",
IF(AND(J9 = "Muy Baja",L9 = "Leve"), "Bajo",
IF(AND(J9 = "Muy Baja",L9 = "Menor"), "Bajo",
IF(AND(J9 = "Muy Baja",L9 = "Moderado"), "Moderado",
IF(AND(J9 = "Muy Baja",L9 = "Mayor"), "Alto",
IF(AND(J9 = "Muy Baja",L9 = "Catastrófico"), "Extremo",
IF(AND(J9 = "Baja",L9 = "Leve"), "Bajo",
IF(AND(J9 = "Baja",L9 = "Menor"), "Moderado",
IF(AND(J9 = "Baja",L9 = "Moderado"), "Moderado",
IF(AND(J9 = "Baja",L9 = "Mayor"), "Alto",
IF(AND(J9 = "Baja",L9 = "Catastrófico"), "Extremo",
IF(AND(J9 = "Media",L9 = "Leve"), "Moderado",
IF(AND(J9 = "Media",L9 = "Menor"), "Moderado",
IF(AND(J9 = "Media",L9 = "Moderado"), " Moderado",
IF(AND(J9 = "Media",L9 = "Mayor"), "Alto",
IF(AND(J9 = "Media",L9 = "Catastrófico"), "Extremo",
IF(AND(J9 = "Alta",L9 = "Leve"), "Moderado",
IF(AND(J9 = "Alta",L9 = "Menor"), "Moderado",
IF(AND(J9 = "Alta",L9 = "Moderado"), "Alto",
IF(AND(J9 = "Alta",L9 = "Mayor"), "Alto",
IF(AND(J9 = "Alta",L9 = "Catastrófico"), "Extremo",
IF(AND(J9 = "Muy Alta",L9 = "Leve"), "Alto",
IF(AND(J9 = "Muy Alta",L9 = "Menor"), "Alto",
IF(AND(J9 = "Muy Alta",L9 = "Moderado"), "Alto",
IF(AND(J9 = "Muy Alta",L9 = "Mayor"), "Alto",
IF(AND(J9 = "Muy Alta",L9 = "Catastrófico"), "Extremo",
))))))))))))))))))))))))),"N/A"),"N/A")</f>
        <v>Moderado</v>
      </c>
      <c r="O9" s="2">
        <v>1</v>
      </c>
      <c r="P9" s="12" t="s">
        <v>72</v>
      </c>
      <c r="Q9" s="2" t="s">
        <v>77</v>
      </c>
      <c r="R9" s="12" t="s">
        <v>68</v>
      </c>
      <c r="S9" s="12" t="s">
        <v>34</v>
      </c>
      <c r="T9" s="2" t="s">
        <v>38</v>
      </c>
      <c r="U9" s="3">
        <f t="shared" ref="U9:U14" si="0">IF(T9="Preventivo",25%,IF(T9="Detectivo",15%,IF(T9="Correctivo",10%)))</f>
        <v>0.15</v>
      </c>
      <c r="V9" s="2" t="s">
        <v>39</v>
      </c>
      <c r="W9" s="3">
        <f t="shared" ref="W9:W14" si="1">IF(V9="Automático",25%,IF(V9="Manual",15%))</f>
        <v>0.25</v>
      </c>
      <c r="X9" s="4">
        <f t="shared" ref="X9:X14" si="2">U9+W9</f>
        <v>0.4</v>
      </c>
      <c r="Y9" s="2" t="s">
        <v>27</v>
      </c>
      <c r="Z9" s="2" t="s">
        <v>28</v>
      </c>
      <c r="AA9" s="2" t="s">
        <v>32</v>
      </c>
      <c r="AB9" s="5">
        <f>K9-(K9*X9)</f>
        <v>0.24</v>
      </c>
      <c r="AC9" s="5">
        <f>M9-0</f>
        <v>0.6</v>
      </c>
      <c r="AD9" s="5" t="str">
        <f t="shared" ref="AD9:AD14" si="3">IF(AND(AE9&lt;=100%,AE9&gt;80%),"Muy alta",IF(AND(AE9&lt;=80%,AE9&gt;60%),"Alta",IF(AND(AE9&lt;=60%,AE9&gt;40%),"Media",IF(AND(AE9&lt;=40%,AE9&gt;20%),"Baja",IF(AND(AE9&lt;=20%,AE9&gt;=0%),"Muy Baja")))))</f>
        <v>Muy Baja</v>
      </c>
      <c r="AE9" s="3">
        <f>AB10</f>
        <v>0.12</v>
      </c>
      <c r="AF9" s="2" t="str">
        <f t="shared" ref="AF9:AF14" si="4">IF(AND(AG9&lt;=100%,AG9&gt;80%),"Catastrófico",IF(AND(AG9&lt;=80%,AG9&gt;60%),"Mayor",IF(AND(AG9&lt;=60%,AG9&gt;40%),"Moderado",IF(AND(AG9&lt;=40%,AG9&gt;20%),"Menor",IF(AND(AG9&lt;=20%,AG9&gt;=0%),"Leve")))))</f>
        <v>Moderado</v>
      </c>
      <c r="AG9" s="3">
        <f t="shared" ref="AG9:AG14" si="5">AC10</f>
        <v>0.6</v>
      </c>
      <c r="AH9" s="2" t="str">
        <f t="shared" ref="AH9:AH14" si="6">IF(AD9&lt;&gt;"",IF(AF9&lt;&gt;"",
IF(AND(AD9 = "Muy Baja",AF9 = "Leve"), "Bajo",
IF(AND(AD9 = "Muy Baja",AF9 = "Menor"), "Bajo",
IF(AND(AD9 = "Muy Baja",AF9 = "Moderado"), "Moderado",
IF(AND(AD9 = "Muy Baja",AF9 = "Mayor"), "Alto",
IF(AND(AD9 = "Muy Baja",AF9 = "Catastrófico"), "Extremo",
IF(AND(AD9 = "Baja",AF9 = "Leve"), "Bajo",
IF(AND(AD9 = "Baja",AF9 = "Menor"), "Moderado",
IF(AND(AD9 = "Baja",AF9 = "Moderado"), "Moderado",
IF(AND(AD9 = "Baja",AF9 = "Mayor"), "Alto",
IF(AND(AD9 = "Baja",AF9 = "Catastrófico"), "Extremo",
IF(AND(AD9= "Media",AF9 = "Leve"), "Moderado",
IF(AND(AD9 = "Media",AF9 = "Menor"), "Moderado",
IF(AND(AD9 = "Media",AF9 = "Moderado"), " Moderado",
IF(AND(AD9 = "Media",AF9 = "Mayor"), "Alto",
IF(AND(AD9 = "Media",AF9 = "Catastrófico"), "Extremo",
IF(AND(AD9 = "Alta",AF9 = "Leve"), "Moderado",
IF(AND(AD9 = "Alta",AF9 = "Menor"), "Moderado",
IF(AND(AD9 = "Alta",AF9 = "Moderado"), "Alto",
IF(AND(AD9 = "Alta",AF9 = "Mayor"), "Alto",
IF(AND(AD9 = "Alta",AF9 = "Catastrófico"), "Extremo",
IF(AND(AD9 = "Muy Alta",AF9 = "Leve"), "Alto",
IF(AND(AD9 = "Muy Alta",AF9 = "Menor"), "Alto",
IF(AND(AD9 = "Muy Alta",AF9 = "Moderado"), "Alto",
IF(AND(AD9 = "Muy Alta",AF9 = "Mayor"), "Alto",
IF(AND(AD9 = "Muy Alta",AF9 = "Catastrófico"), "Extremo",
))))))))))))))))))))))))),"N/A"),"N/A")</f>
        <v>Moderado</v>
      </c>
      <c r="AI9" s="12" t="s">
        <v>92</v>
      </c>
      <c r="AJ9" s="12" t="s">
        <v>78</v>
      </c>
      <c r="AK9" s="12" t="s">
        <v>50</v>
      </c>
      <c r="AL9" s="12" t="s">
        <v>93</v>
      </c>
      <c r="AM9" s="9" t="s">
        <v>98</v>
      </c>
      <c r="AN9" s="11" t="s">
        <v>102</v>
      </c>
    </row>
    <row r="10" spans="1:40" ht="264" x14ac:dyDescent="0.3">
      <c r="A10" s="45" t="s">
        <v>48</v>
      </c>
      <c r="B10" s="47">
        <v>20</v>
      </c>
      <c r="C10" s="45" t="s">
        <v>49</v>
      </c>
      <c r="D10" s="45" t="s">
        <v>53</v>
      </c>
      <c r="E10" s="45" t="s">
        <v>54</v>
      </c>
      <c r="F10" s="45" t="s">
        <v>73</v>
      </c>
      <c r="G10" s="45" t="s">
        <v>52</v>
      </c>
      <c r="H10" s="45" t="s">
        <v>69</v>
      </c>
      <c r="I10" s="45" t="s">
        <v>67</v>
      </c>
      <c r="J10" s="47" t="s">
        <v>31</v>
      </c>
      <c r="K10" s="49" t="str">
        <f>IF(J10="Muy Alta","100%",IF(J10="Alta","80%",IF(J10="Media","60%",IF(J10="Baja","40%",IF(J10="Muy Baja","20%")))))</f>
        <v>40%</v>
      </c>
      <c r="L10" s="47" t="s">
        <v>4</v>
      </c>
      <c r="M10" s="49" t="str">
        <f>IF(L10="Catastrófico","100%",IF(L10="Mayor","80%",IF(L10="Moderado","60%",IF(L10="Menor","40%",IF(L10="Leve","20%")))))</f>
        <v>60%</v>
      </c>
      <c r="N10" s="51" t="str">
        <f>IF(J10&lt;&gt;"",IF(L10&lt;&gt;"",
IF(AND(J10 = "Muy Baja",L10 = "Leve"), "Bajo",
IF(AND(J10 = "Muy Baja",L10 = "Menor"), "Bajo",
IF(AND(J10 = "Muy Baja",L10 = "Moderado"), "Moderado",
IF(AND(J10 = "Muy Baja",L10 = "Mayor"), "Alto",
IF(AND(J10 = "Muy Baja",L10 = "Catastrófico"), "Extremo",
IF(AND(J10 = "Baja",L10 = "Leve"), "Bajo",
IF(AND(J10 = "Baja",L10 = "Menor"), "Moderado",
IF(AND(J10 = "Baja",L10 = "Moderado"), "Moderado",
IF(AND(J10 = "Baja",L10 = "Mayor"), "Alto",
IF(AND(J10 = "Baja",L10 = "Catastrófico"), "Extremo",
IF(AND(J10 = "Media",L10 = "Leve"), "Moderado",
IF(AND(J10 = "Media",L10 = "Menor"), "Moderado",
IF(AND(J10 = "Media",L10 = "Moderado"), " Moderado",
IF(AND(J10 = "Media",L10 = "Mayor"), "Alto",
IF(AND(J10 = "Media",L10 = "Catastrófico"), "Extremo",
IF(AND(J10 = "Alta",L10 = "Leve"), "Moderado",
IF(AND(J10 = "Alta",L10 = "Menor"), "Moderado",
IF(AND(J10 = "Alta",L10 = "Moderado"), "Alto",
IF(AND(J10 = "Alta",L10 = "Mayor"), "Alto",
IF(AND(J10 = "Alta",L10 = "Catastrófico"), "Extremo",
IF(AND(J10 = "Muy Alta",L10 = "Leve"), "Alto",
IF(AND(J10 = "Muy Alta",L10 = "Menor"), "Alto",
IF(AND(J10 = "Muy Alta",L10 = "Moderado"), "Alto",
IF(AND(J10 = "Muy Alta",L10 = "Mayor"), "Alto",
IF(AND(J10 = "Muy Alta",L10 = "Catastrófico"), "Extremo",
))))))))))))))))))))))))),"N/A"),"N/A")</f>
        <v>Moderado</v>
      </c>
      <c r="O10" s="2">
        <v>2</v>
      </c>
      <c r="P10" s="12" t="s">
        <v>72</v>
      </c>
      <c r="Q10" s="2" t="s">
        <v>79</v>
      </c>
      <c r="R10" s="12" t="s">
        <v>68</v>
      </c>
      <c r="S10" s="12" t="s">
        <v>33</v>
      </c>
      <c r="T10" s="2" t="s">
        <v>37</v>
      </c>
      <c r="U10" s="3">
        <f t="shared" si="0"/>
        <v>0.25</v>
      </c>
      <c r="V10" s="2" t="s">
        <v>39</v>
      </c>
      <c r="W10" s="3">
        <f t="shared" si="1"/>
        <v>0.25</v>
      </c>
      <c r="X10" s="4">
        <f t="shared" si="2"/>
        <v>0.5</v>
      </c>
      <c r="Y10" s="2" t="s">
        <v>27</v>
      </c>
      <c r="Z10" s="2" t="s">
        <v>28</v>
      </c>
      <c r="AA10" s="2" t="s">
        <v>32</v>
      </c>
      <c r="AB10" s="5">
        <f>AB9-(AB9*X10)</f>
        <v>0.12</v>
      </c>
      <c r="AC10" s="5">
        <f>AC9</f>
        <v>0.6</v>
      </c>
      <c r="AD10" s="5" t="str">
        <f t="shared" si="3"/>
        <v>Muy Baja</v>
      </c>
      <c r="AE10" s="3">
        <f>AB11</f>
        <v>7.1999999999999995E-2</v>
      </c>
      <c r="AF10" s="2" t="str">
        <f t="shared" si="4"/>
        <v>Moderado</v>
      </c>
      <c r="AG10" s="3">
        <f t="shared" si="5"/>
        <v>0.6</v>
      </c>
      <c r="AH10" s="2" t="str">
        <f t="shared" si="6"/>
        <v>Moderado</v>
      </c>
      <c r="AI10" s="12" t="s">
        <v>92</v>
      </c>
      <c r="AJ10" s="12" t="s">
        <v>80</v>
      </c>
      <c r="AK10" s="12" t="s">
        <v>50</v>
      </c>
      <c r="AL10" s="12" t="s">
        <v>93</v>
      </c>
      <c r="AM10" s="10" t="s">
        <v>97</v>
      </c>
      <c r="AN10" s="11" t="s">
        <v>102</v>
      </c>
    </row>
    <row r="11" spans="1:40" ht="191.25" x14ac:dyDescent="0.25">
      <c r="A11" s="46"/>
      <c r="B11" s="48"/>
      <c r="C11" s="46"/>
      <c r="D11" s="46"/>
      <c r="E11" s="46"/>
      <c r="F11" s="46"/>
      <c r="G11" s="46"/>
      <c r="H11" s="46"/>
      <c r="I11" s="46"/>
      <c r="J11" s="48"/>
      <c r="K11" s="50"/>
      <c r="L11" s="48"/>
      <c r="M11" s="50"/>
      <c r="N11" s="52"/>
      <c r="O11" s="2">
        <v>3</v>
      </c>
      <c r="P11" s="12" t="s">
        <v>71</v>
      </c>
      <c r="Q11" s="2" t="s">
        <v>81</v>
      </c>
      <c r="R11" s="12" t="s">
        <v>68</v>
      </c>
      <c r="S11" s="12" t="s">
        <v>34</v>
      </c>
      <c r="T11" s="2" t="s">
        <v>37</v>
      </c>
      <c r="U11" s="3">
        <f t="shared" si="0"/>
        <v>0.25</v>
      </c>
      <c r="V11" s="2" t="s">
        <v>40</v>
      </c>
      <c r="W11" s="3">
        <f t="shared" si="1"/>
        <v>0.15</v>
      </c>
      <c r="X11" s="4">
        <f t="shared" si="2"/>
        <v>0.4</v>
      </c>
      <c r="Y11" s="2" t="s">
        <v>27</v>
      </c>
      <c r="Z11" s="2" t="s">
        <v>28</v>
      </c>
      <c r="AA11" s="2" t="s">
        <v>32</v>
      </c>
      <c r="AB11" s="5">
        <f>AB10-(AB10*X11)</f>
        <v>7.1999999999999995E-2</v>
      </c>
      <c r="AC11" s="5">
        <f>AC10</f>
        <v>0.6</v>
      </c>
      <c r="AD11" s="5" t="str">
        <f t="shared" si="3"/>
        <v>Muy Baja</v>
      </c>
      <c r="AE11" s="3">
        <f>AB12</f>
        <v>4.3199999999999995E-2</v>
      </c>
      <c r="AF11" s="2" t="str">
        <f t="shared" si="4"/>
        <v>Moderado</v>
      </c>
      <c r="AG11" s="3">
        <f t="shared" si="5"/>
        <v>0.6</v>
      </c>
      <c r="AH11" s="2" t="str">
        <f t="shared" si="6"/>
        <v>Moderado</v>
      </c>
      <c r="AI11" s="12" t="s">
        <v>92</v>
      </c>
      <c r="AJ11" s="12" t="s">
        <v>82</v>
      </c>
      <c r="AK11" s="12" t="s">
        <v>50</v>
      </c>
      <c r="AL11" s="12" t="s">
        <v>93</v>
      </c>
      <c r="AM11" s="8" t="s">
        <v>96</v>
      </c>
      <c r="AN11" s="11" t="s">
        <v>102</v>
      </c>
    </row>
    <row r="12" spans="1:40" ht="216.75" x14ac:dyDescent="0.25">
      <c r="A12" s="12" t="s">
        <v>50</v>
      </c>
      <c r="B12" s="2">
        <v>21</v>
      </c>
      <c r="C12" s="12" t="s">
        <v>83</v>
      </c>
      <c r="D12" s="12" t="s">
        <v>55</v>
      </c>
      <c r="E12" s="12" t="s">
        <v>56</v>
      </c>
      <c r="F12" s="12" t="s">
        <v>73</v>
      </c>
      <c r="G12" s="12" t="s">
        <v>84</v>
      </c>
      <c r="H12" s="12" t="s">
        <v>69</v>
      </c>
      <c r="I12" s="12" t="s">
        <v>67</v>
      </c>
      <c r="J12" s="2" t="s">
        <v>31</v>
      </c>
      <c r="K12" s="3" t="str">
        <f>IF(J12="Muy Alta","100%",IF(J12="Alta","80%",IF(J12="Media","60%",IF(J12="Baja","40%",IF(J12="Muy Baja","20%")))))</f>
        <v>40%</v>
      </c>
      <c r="L12" s="2" t="s">
        <v>36</v>
      </c>
      <c r="M12" s="3" t="str">
        <f>IF(L12="Catastrófico","100%",IF(L12="Mayor","80%",IF(L12="Moderado","60%",IF(L12="Menor","40%",IF(L12="Leve","20%")))))</f>
        <v>80%</v>
      </c>
      <c r="N12" s="6" t="str">
        <f>IF(J12&lt;&gt;"",IF(L12&lt;&gt;"",
IF(AND(J12 = "Muy Baja",L12 = "Leve"), "Bajo",
IF(AND(J12 = "Muy Baja",L12 = "Menor"), "Bajo",
IF(AND(J12 = "Muy Baja",L12 = "Moderado"), "Moderado",
IF(AND(J12 = "Muy Baja",L12 = "Mayor"), "Alto",
IF(AND(J12 = "Muy Baja",L12 = "Catastrófico"), "Extremo",
IF(AND(J12 = "Baja",L12 = "Leve"), "Bajo",
IF(AND(J12 = "Baja",L12 = "Menor"), "Moderado",
IF(AND(J12 = "Baja",L12 = "Moderado"), "Moderado",
IF(AND(J12 = "Baja",L12 = "Mayor"), "Alto",
IF(AND(J12 = "Baja",L12 = "Catastrófico"), "Extremo",
IF(AND(J12 = "Media",L12 = "Leve"), "Moderado",
IF(AND(J12 = "Media",L12 = "Menor"), "Moderado",
IF(AND(J12 = "Media",L12 = "Moderado"), " Moderado",
IF(AND(J12 = "Media",L12 = "Mayor"), "Alto",
IF(AND(J12 = "Media",L12 = "Catastrófico"), "Extremo",
IF(AND(J12 = "Alta",L12 = "Leve"), "Moderado",
IF(AND(J12 = "Alta",L12 = "Menor"), "Moderado",
IF(AND(J12 = "Alta",L12 = "Moderado"), "Alto",
IF(AND(J12 = "Alta",L12 = "Mayor"), "Alto",
IF(AND(J12 = "Alta",L12 = "Catastrófico"), "Extremo",
IF(AND(J12 = "Muy Alta",L12 = "Leve"), "Alto",
IF(AND(J12 = "Muy Alta",L12 = "Menor"), "Alto",
IF(AND(J12 = "Muy Alta",L12 = "Moderado"), "Alto",
IF(AND(J12 = "Muy Alta",L12 = "Mayor"), "Alto",
IF(AND(J12 = "Muy Alta",L12 = "Catastrófico"), "Extremo",
))))))))))))))))))))))))),"N/A"),"N/A")</f>
        <v>Alto</v>
      </c>
      <c r="O12" s="2">
        <v>4</v>
      </c>
      <c r="P12" s="12" t="s">
        <v>71</v>
      </c>
      <c r="Q12" s="2" t="s">
        <v>85</v>
      </c>
      <c r="R12" s="12" t="s">
        <v>68</v>
      </c>
      <c r="S12" s="12" t="s">
        <v>34</v>
      </c>
      <c r="T12" s="2" t="s">
        <v>37</v>
      </c>
      <c r="U12" s="3">
        <f t="shared" si="0"/>
        <v>0.25</v>
      </c>
      <c r="V12" s="2" t="s">
        <v>40</v>
      </c>
      <c r="W12" s="3">
        <f t="shared" si="1"/>
        <v>0.15</v>
      </c>
      <c r="X12" s="4">
        <f t="shared" si="2"/>
        <v>0.4</v>
      </c>
      <c r="Y12" s="2" t="s">
        <v>27</v>
      </c>
      <c r="Z12" s="2" t="s">
        <v>28</v>
      </c>
      <c r="AA12" s="2" t="s">
        <v>32</v>
      </c>
      <c r="AB12" s="5">
        <f>AB11-(AB11*X12)</f>
        <v>4.3199999999999995E-2</v>
      </c>
      <c r="AC12" s="5">
        <f>AC11</f>
        <v>0.6</v>
      </c>
      <c r="AD12" s="5" t="str">
        <f t="shared" si="3"/>
        <v>Muy Baja</v>
      </c>
      <c r="AE12" s="3">
        <f>AB13</f>
        <v>2.1599999999999998E-2</v>
      </c>
      <c r="AF12" s="2" t="str">
        <f t="shared" si="4"/>
        <v>Moderado</v>
      </c>
      <c r="AG12" s="3">
        <f t="shared" si="5"/>
        <v>0.6</v>
      </c>
      <c r="AH12" s="2" t="str">
        <f t="shared" si="6"/>
        <v>Moderado</v>
      </c>
      <c r="AI12" s="12" t="s">
        <v>92</v>
      </c>
      <c r="AJ12" s="12" t="s">
        <v>86</v>
      </c>
      <c r="AK12" s="12" t="s">
        <v>50</v>
      </c>
      <c r="AL12" s="12" t="s">
        <v>93</v>
      </c>
      <c r="AM12" s="8" t="s">
        <v>96</v>
      </c>
      <c r="AN12" s="11" t="s">
        <v>102</v>
      </c>
    </row>
    <row r="13" spans="1:40" ht="344.25" x14ac:dyDescent="0.25">
      <c r="A13" s="12" t="s">
        <v>50</v>
      </c>
      <c r="B13" s="2">
        <v>22</v>
      </c>
      <c r="C13" s="12" t="s">
        <v>49</v>
      </c>
      <c r="D13" s="12" t="s">
        <v>57</v>
      </c>
      <c r="E13" s="12" t="s">
        <v>58</v>
      </c>
      <c r="F13" s="12" t="s">
        <v>73</v>
      </c>
      <c r="G13" s="12" t="s">
        <v>59</v>
      </c>
      <c r="H13" s="12" t="s">
        <v>69</v>
      </c>
      <c r="I13" s="12" t="s">
        <v>67</v>
      </c>
      <c r="J13" s="2" t="s">
        <v>31</v>
      </c>
      <c r="K13" s="3" t="str">
        <f>IF(J13="Muy Alta","100%",IF(J13="Alta","80%",IF(J13="Media","60%",IF(J13="Baja","40%",IF(J13="Muy Baja","20%")))))</f>
        <v>40%</v>
      </c>
      <c r="L13" s="2" t="s">
        <v>4</v>
      </c>
      <c r="M13" s="3" t="str">
        <f>IF(L13="Catastrófico","100%",IF(L13="Mayor","80%",IF(L13="Moderado","60%",IF(L13="Menor","40%",IF(L13="Leve","20%")))))</f>
        <v>60%</v>
      </c>
      <c r="N13" s="6" t="str">
        <f>IF(J13&lt;&gt;"",IF(L13&lt;&gt;"",
IF(AND(J13 = "Muy Baja",L13 = "Leve"), "Bajo",
IF(AND(J13 = "Muy Baja",L13 = "Menor"), "Bajo",
IF(AND(J13 = "Muy Baja",L13 = "Moderado"), "Moderado",
IF(AND(J13 = "Muy Baja",L13 = "Mayor"), "Alto",
IF(AND(J13 = "Muy Baja",L13 = "Catastrófico"), "Extremo",
IF(AND(J13 = "Baja",L13 = "Leve"), "Bajo",
IF(AND(J13 = "Baja",L13 = "Menor"), "Moderado",
IF(AND(J13 = "Baja",L13 = "Moderado"), "Moderado",
IF(AND(J13 = "Baja",L13 = "Mayor"), "Alto",
IF(AND(J13 = "Baja",L13 = "Catastrófico"), "Extremo",
IF(AND(J13 = "Media",L13 = "Leve"), "Moderado",
IF(AND(J13 = "Media",L13 = "Menor"), "Moderado",
IF(AND(J13 = "Media",L13 = "Moderado"), " Moderado",
IF(AND(J13 = "Media",L13 = "Mayor"), "Alto",
IF(AND(J13 = "Media",L13 = "Catastrófico"), "Extremo",
IF(AND(J13 = "Alta",L13 = "Leve"), "Moderado",
IF(AND(J13 = "Alta",L13 = "Menor"), "Moderado",
IF(AND(J13 = "Alta",L13 = "Moderado"), "Alto",
IF(AND(J13 = "Alta",L13 = "Mayor"), "Alto",
IF(AND(J13 = "Alta",L13 = "Catastrófico"), "Extremo",
IF(AND(J13 = "Muy Alta",L13 = "Leve"), "Alto",
IF(AND(J13 = "Muy Alta",L13 = "Menor"), "Alto",
IF(AND(J13 = "Muy Alta",L13 = "Moderado"), "Alto",
IF(AND(J13 = "Muy Alta",L13 = "Mayor"), "Alto",
IF(AND(J13 = "Muy Alta",L13 = "Catastrófico"), "Extremo",
))))))))))))))))))))))))),"N/A"),"N/A")</f>
        <v>Moderado</v>
      </c>
      <c r="O13" s="2">
        <v>5</v>
      </c>
      <c r="P13" s="12" t="s">
        <v>72</v>
      </c>
      <c r="Q13" s="2" t="s">
        <v>87</v>
      </c>
      <c r="R13" s="12" t="s">
        <v>68</v>
      </c>
      <c r="S13" s="12" t="s">
        <v>33</v>
      </c>
      <c r="T13" s="2" t="s">
        <v>37</v>
      </c>
      <c r="U13" s="3">
        <f t="shared" si="0"/>
        <v>0.25</v>
      </c>
      <c r="V13" s="2" t="s">
        <v>39</v>
      </c>
      <c r="W13" s="3">
        <f t="shared" si="1"/>
        <v>0.25</v>
      </c>
      <c r="X13" s="4">
        <f t="shared" si="2"/>
        <v>0.5</v>
      </c>
      <c r="Y13" s="2" t="s">
        <v>27</v>
      </c>
      <c r="Z13" s="2" t="s">
        <v>28</v>
      </c>
      <c r="AA13" s="2" t="s">
        <v>32</v>
      </c>
      <c r="AB13" s="5">
        <f>AB12-(AB12*X13)</f>
        <v>2.1599999999999998E-2</v>
      </c>
      <c r="AC13" s="5">
        <f>AC12</f>
        <v>0.6</v>
      </c>
      <c r="AD13" s="5" t="str">
        <f t="shared" si="3"/>
        <v>Muy Baja</v>
      </c>
      <c r="AE13" s="3">
        <f>AB14</f>
        <v>1.0799999999999999E-2</v>
      </c>
      <c r="AF13" s="2" t="str">
        <f t="shared" si="4"/>
        <v>Moderado</v>
      </c>
      <c r="AG13" s="3">
        <f t="shared" si="5"/>
        <v>0.6</v>
      </c>
      <c r="AH13" s="2" t="str">
        <f t="shared" si="6"/>
        <v>Moderado</v>
      </c>
      <c r="AI13" s="12" t="s">
        <v>92</v>
      </c>
      <c r="AJ13" s="12" t="s">
        <v>88</v>
      </c>
      <c r="AK13" s="12" t="s">
        <v>62</v>
      </c>
      <c r="AL13" s="12" t="s">
        <v>93</v>
      </c>
      <c r="AM13" s="8" t="s">
        <v>95</v>
      </c>
      <c r="AN13" s="11" t="s">
        <v>102</v>
      </c>
    </row>
    <row r="14" spans="1:40" ht="229.5" x14ac:dyDescent="0.25">
      <c r="A14" s="7" t="s">
        <v>48</v>
      </c>
      <c r="B14" s="2">
        <v>23</v>
      </c>
      <c r="C14" s="7" t="s">
        <v>49</v>
      </c>
      <c r="D14" s="7" t="s">
        <v>89</v>
      </c>
      <c r="E14" s="7" t="s">
        <v>90</v>
      </c>
      <c r="F14" s="7" t="s">
        <v>73</v>
      </c>
      <c r="G14" s="7" t="s">
        <v>60</v>
      </c>
      <c r="H14" s="7" t="s">
        <v>69</v>
      </c>
      <c r="I14" s="7" t="s">
        <v>67</v>
      </c>
      <c r="J14" s="2" t="s">
        <v>31</v>
      </c>
      <c r="K14" s="3" t="str">
        <f>IF(J14="Muy Alta","100%",IF(J14="Alta","80%",IF(J14="Media","60%",IF(J14="Baja","40%",IF(J14="Muy Baja","20%")))))</f>
        <v>40%</v>
      </c>
      <c r="L14" s="2" t="s">
        <v>35</v>
      </c>
      <c r="M14" s="3" t="str">
        <f>IF(L14="Catastrófico","100%",IF(L14="Mayor","80%",IF(L14="Moderado","60%",IF(L14="Menor","40%",IF(L14="Leve","20%")))))</f>
        <v>40%</v>
      </c>
      <c r="N14" s="6" t="str">
        <f>IF(J14&lt;&gt;"",IF(L14&lt;&gt;"",
IF(AND(J14 = "Muy Baja",L14 = "Leve"), "Bajo",
IF(AND(J14 = "Muy Baja",L14 = "Menor"), "Bajo",
IF(AND(J14 = "Muy Baja",L14 = "Moderado"), "Moderado",
IF(AND(J14 = "Muy Baja",L14 = "Mayor"), "Alto",
IF(AND(J14 = "Muy Baja",L14 = "Catastrófico"), "Extremo",
IF(AND(J14 = "Baja",L14 = "Leve"), "Bajo",
IF(AND(J14 = "Baja",L14 = "Menor"), "Moderado",
IF(AND(J14 = "Baja",L14 = "Moderado"), "Moderado",
IF(AND(J14 = "Baja",L14 = "Mayor"), "Alto",
IF(AND(J14 = "Baja",L14 = "Catastrófico"), "Extremo",
IF(AND(J14 = "Media",L14 = "Leve"), "Moderado",
IF(AND(J14 = "Media",L14 = "Menor"), "Moderado",
IF(AND(J14 = "Media",L14 = "Moderado"), " Moderado",
IF(AND(J14 = "Media",L14 = "Mayor"), "Alto",
IF(AND(J14 = "Media",L14 = "Catastrófico"), "Extremo",
IF(AND(J14 = "Alta",L14 = "Leve"), "Moderado",
IF(AND(J14 = "Alta",L14 = "Menor"), "Moderado",
IF(AND(J14 = "Alta",L14 = "Moderado"), "Alto",
IF(AND(J14 = "Alta",L14 = "Mayor"), "Alto",
IF(AND(J14 = "Alta",L14 = "Catastrófico"), "Extremo",
IF(AND(J14 = "Muy Alta",L14 = "Leve"), "Alto",
IF(AND(J14 = "Muy Alta",L14 = "Menor"), "Alto",
IF(AND(J14 = "Muy Alta",L14 = "Moderado"), "Alto",
IF(AND(J14 = "Muy Alta",L14 = "Mayor"), "Alto",
IF(AND(J14 = "Muy Alta",L14 = "Catastrófico"), "Extremo",
))))))))))))))))))))))))),"N/A"),"N/A")</f>
        <v>Moderado</v>
      </c>
      <c r="O14" s="2">
        <v>6</v>
      </c>
      <c r="P14" s="7" t="s">
        <v>72</v>
      </c>
      <c r="Q14" s="2" t="s">
        <v>91</v>
      </c>
      <c r="R14" s="7" t="s">
        <v>68</v>
      </c>
      <c r="S14" s="7" t="s">
        <v>33</v>
      </c>
      <c r="T14" s="2" t="s">
        <v>37</v>
      </c>
      <c r="U14" s="3">
        <f t="shared" si="0"/>
        <v>0.25</v>
      </c>
      <c r="V14" s="2" t="s">
        <v>39</v>
      </c>
      <c r="W14" s="3">
        <f t="shared" si="1"/>
        <v>0.25</v>
      </c>
      <c r="X14" s="4">
        <f t="shared" si="2"/>
        <v>0.5</v>
      </c>
      <c r="Y14" s="2" t="s">
        <v>27</v>
      </c>
      <c r="Z14" s="2" t="s">
        <v>28</v>
      </c>
      <c r="AA14" s="2" t="s">
        <v>32</v>
      </c>
      <c r="AB14" s="5">
        <f>AB13-(AB13*X14)</f>
        <v>1.0799999999999999E-2</v>
      </c>
      <c r="AC14" s="5">
        <f>AC13</f>
        <v>0.6</v>
      </c>
      <c r="AD14" s="5" t="str">
        <f t="shared" si="3"/>
        <v>Muy Baja</v>
      </c>
      <c r="AE14" s="3">
        <f>AB14</f>
        <v>1.0799999999999999E-2</v>
      </c>
      <c r="AF14" s="2" t="str">
        <f t="shared" si="4"/>
        <v>Leve</v>
      </c>
      <c r="AG14" s="3">
        <f t="shared" si="5"/>
        <v>0</v>
      </c>
      <c r="AH14" s="2" t="str">
        <f t="shared" si="6"/>
        <v>Bajo</v>
      </c>
      <c r="AI14" s="7" t="s">
        <v>92</v>
      </c>
      <c r="AJ14" s="7" t="s">
        <v>61</v>
      </c>
      <c r="AK14" s="7" t="s">
        <v>50</v>
      </c>
      <c r="AL14" s="7" t="s">
        <v>93</v>
      </c>
      <c r="AM14" s="8" t="s">
        <v>94</v>
      </c>
      <c r="AN14" s="11" t="s">
        <v>102</v>
      </c>
    </row>
  </sheetData>
  <mergeCells count="54">
    <mergeCell ref="L10:L11"/>
    <mergeCell ref="M10:M11"/>
    <mergeCell ref="N10:N11"/>
    <mergeCell ref="F10:F11"/>
    <mergeCell ref="G10:G11"/>
    <mergeCell ref="H10:H11"/>
    <mergeCell ref="I10:I11"/>
    <mergeCell ref="J10:J11"/>
    <mergeCell ref="K10:K11"/>
    <mergeCell ref="AM6:AM7"/>
    <mergeCell ref="AN6:AN7"/>
    <mergeCell ref="A8:AN8"/>
    <mergeCell ref="A10:A11"/>
    <mergeCell ref="B10:B11"/>
    <mergeCell ref="C10:C11"/>
    <mergeCell ref="D10:D11"/>
    <mergeCell ref="E10:E11"/>
    <mergeCell ref="AG6:AG7"/>
    <mergeCell ref="AH6:AH7"/>
    <mergeCell ref="AI6:AI7"/>
    <mergeCell ref="AJ6:AJ7"/>
    <mergeCell ref="AK6:AK7"/>
    <mergeCell ref="AL6:AL7"/>
    <mergeCell ref="T6:AA6"/>
    <mergeCell ref="AB6:AB7"/>
    <mergeCell ref="AC6:AC7"/>
    <mergeCell ref="AD6:AD7"/>
    <mergeCell ref="AE6:AE7"/>
    <mergeCell ref="AF6:AF7"/>
    <mergeCell ref="M6:M7"/>
    <mergeCell ref="N6:N7"/>
    <mergeCell ref="O6:O7"/>
    <mergeCell ref="P6:P7"/>
    <mergeCell ref="Q6:Q7"/>
    <mergeCell ref="R6:S6"/>
    <mergeCell ref="L6:L7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A1:C4"/>
    <mergeCell ref="D1:AK2"/>
    <mergeCell ref="AL1:AN1"/>
    <mergeCell ref="AL2:AN2"/>
    <mergeCell ref="D3:AK4"/>
    <mergeCell ref="AL3:AN3"/>
    <mergeCell ref="AL4:AN4"/>
  </mergeCells>
  <conditionalFormatting sqref="J9:J10 AD9:AD14 J12:J14">
    <cfRule type="containsText" dxfId="13" priority="20" stopIfTrue="1" operator="containsText" text="Muy Alta">
      <formula>NOT(ISERROR(SEARCH("Muy Alta",J9)))</formula>
    </cfRule>
    <cfRule type="containsText" dxfId="12" priority="21" stopIfTrue="1" operator="containsText" text="Alta">
      <formula>NOT(ISERROR(SEARCH("Alta",J9)))</formula>
    </cfRule>
    <cfRule type="containsText" dxfId="11" priority="22" stopIfTrue="1" operator="containsText" text="Media">
      <formula>NOT(ISERROR(SEARCH("Media",J9)))</formula>
    </cfRule>
    <cfRule type="containsText" dxfId="10" priority="23" stopIfTrue="1" operator="containsText" text="Muy Baja">
      <formula>NOT(ISERROR(SEARCH("Muy Baja",J9)))</formula>
    </cfRule>
    <cfRule type="containsText" dxfId="9" priority="24" stopIfTrue="1" operator="containsText" text="Baja">
      <formula>NOT(ISERROR(SEARCH("Baja",J9)))</formula>
    </cfRule>
  </conditionalFormatting>
  <conditionalFormatting sqref="L9:L10 AF9:AF14 L12:L14">
    <cfRule type="containsText" dxfId="8" priority="25" stopIfTrue="1" operator="containsText" text="Catastrófico">
      <formula>NOT(ISERROR(SEARCH("Catastrófico",L9)))</formula>
    </cfRule>
    <cfRule type="containsText" dxfId="7" priority="26" stopIfTrue="1" operator="containsText" text="Mayor">
      <formula>NOT(ISERROR(SEARCH("Mayor",L9)))</formula>
    </cfRule>
    <cfRule type="containsText" dxfId="6" priority="27" stopIfTrue="1" operator="containsText" text="Moderado">
      <formula>NOT(ISERROR(SEARCH("Moderado",L9)))</formula>
    </cfRule>
    <cfRule type="containsText" dxfId="5" priority="28" stopIfTrue="1" operator="containsText" text="Menor">
      <formula>NOT(ISERROR(SEARCH("Menor",L9)))</formula>
    </cfRule>
    <cfRule type="containsText" dxfId="4" priority="29" stopIfTrue="1" operator="containsText" text="Leve">
      <formula>NOT(ISERROR(SEARCH("Leve",L9)))</formula>
    </cfRule>
  </conditionalFormatting>
  <conditionalFormatting sqref="N9:N10 AH9:AH14 N12:N14">
    <cfRule type="containsText" dxfId="3" priority="30" stopIfTrue="1" operator="containsText" text="Extremo">
      <formula>NOT(ISERROR(SEARCH("Extremo",N9)))</formula>
    </cfRule>
    <cfRule type="containsText" dxfId="2" priority="31" stopIfTrue="1" operator="containsText" text="Alto">
      <formula>NOT(ISERROR(SEARCH("Alto",N9)))</formula>
    </cfRule>
    <cfRule type="containsText" dxfId="1" priority="32" stopIfTrue="1" operator="containsText" text="Moderado">
      <formula>NOT(ISERROR(SEARCH("Moderado",N9)))</formula>
    </cfRule>
    <cfRule type="containsText" dxfId="0" priority="33" stopIfTrue="1" operator="containsText" text="Bajo">
      <formula>NOT(ISERROR(SEARCH("Bajo",N9)))</formula>
    </cfRule>
  </conditionalFormatting>
  <hyperlinks>
    <hyperlink ref="M6" location="'TABLA DE PROBABILIDAD'!A1" display="Probabilidad" xr:uid="{C4278380-92D9-4FEF-AE64-71992D6623F9}"/>
    <hyperlink ref="AM9" r:id="rId1" display="https://empitalito.gov.co/indice-de-informacion-clasificada-y-reservada/" xr:uid="{475A05FC-B3AE-40CD-A16C-BDF4854BBE15}"/>
  </hyperlinks>
  <pageMargins left="0.70866141732283472" right="0.70866141732283472" top="0.74803149606299213" bottom="0.74803149606299213" header="0.31496062992125984" footer="0.31496062992125984"/>
  <pageSetup paperSize="8" scale="42" orientation="landscape" r:id="rId2"/>
  <drawing r:id="rId3"/>
  <legacyDrawing r:id="rId4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48E68498-B170-4A74-987E-1C31AE313078}">
          <x14:formula1>
            <xm:f>#REF!</xm:f>
          </x14:formula1>
          <xm:sqref>AI9:AI14</xm:sqref>
        </x14:dataValidation>
        <x14:dataValidation type="list" allowBlank="1" showInputMessage="1" showErrorMessage="1" xr:uid="{CBC73358-D8F5-427A-9822-340E95DB2838}">
          <x14:formula1>
            <xm:f>#REF!</xm:f>
          </x14:formula1>
          <xm:sqref>F9:F10 F12:F14</xm:sqref>
        </x14:dataValidation>
        <x14:dataValidation type="list" allowBlank="1" showInputMessage="1" showErrorMessage="1" xr:uid="{EC5C5369-4795-466D-A77D-79F0EF9BDF3F}">
          <x14:formula1>
            <xm:f>#REF!</xm:f>
          </x14:formula1>
          <xm:sqref>P9:P14</xm:sqref>
        </x14:dataValidation>
        <x14:dataValidation type="list" allowBlank="1" showInputMessage="1" showErrorMessage="1" xr:uid="{25590108-769C-4ED3-AFF3-F8D886B143F5}">
          <x14:formula1>
            <xm:f>#REF!</xm:f>
          </x14:formula1>
          <xm:sqref>H9:H10 H12:H14</xm:sqref>
        </x14:dataValidation>
        <x14:dataValidation type="list" allowBlank="1" showInputMessage="1" showErrorMessage="1" xr:uid="{80F90305-776D-48B8-A43B-D8AE14ED7846}">
          <x14:formula1>
            <xm:f>#REF!</xm:f>
          </x14:formula1>
          <xm:sqref>S9:S14</xm:sqref>
        </x14:dataValidation>
        <x14:dataValidation type="list" allowBlank="1" showInputMessage="1" showErrorMessage="1" xr:uid="{48979AF5-2A1C-449A-A8EF-32394174F373}">
          <x14:formula1>
            <xm:f>#REF!</xm:f>
          </x14:formula1>
          <xm:sqref>I9:I10 I12:I14</xm:sqref>
        </x14:dataValidation>
        <x14:dataValidation type="list" allowBlank="1" showInputMessage="1" showErrorMessage="1" xr:uid="{F2242637-1234-42EC-BE61-49222A451553}">
          <x14:formula1>
            <xm:f>#REF!</xm:f>
          </x14:formula1>
          <xm:sqref>V9:V14</xm:sqref>
        </x14:dataValidation>
        <x14:dataValidation type="list" allowBlank="1" showInputMessage="1" showErrorMessage="1" xr:uid="{2806B863-2A6F-4B97-A7DC-9208750CD31F}">
          <x14:formula1>
            <xm:f>#REF!</xm:f>
          </x14:formula1>
          <xm:sqref>T9:T14</xm:sqref>
        </x14:dataValidation>
        <x14:dataValidation type="list" allowBlank="1" showInputMessage="1" showErrorMessage="1" xr:uid="{AF3BC48A-BEEE-46BD-A450-D0BD39F61B5D}">
          <x14:formula1>
            <xm:f>#REF!</xm:f>
          </x14:formula1>
          <xm:sqref>L9:L10 L12:L14</xm:sqref>
        </x14:dataValidation>
        <x14:dataValidation type="list" allowBlank="1" showInputMessage="1" showErrorMessage="1" xr:uid="{500929E6-434C-4360-9E65-2D9249CF6132}">
          <x14:formula1>
            <xm:f>#REF!</xm:f>
          </x14:formula1>
          <xm:sqref>J9:J10 J12:J14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8411416-B56B-4C2F-8417-7D06BBBD4C6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Matriz de Riesgo - Informacion</vt:lpstr>
      <vt:lpstr>'Matriz de Riesgo - Informacion'!Títulos_a_imprimir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DANNY ALEJANDRO GARZON ARISTIZABAL</dc:creator>
  <cp:lastModifiedBy>EMPITALITO ESP</cp:lastModifiedBy>
  <cp:lastPrinted>2026-02-10T20:56:35Z</cp:lastPrinted>
  <dcterms:created xsi:type="dcterms:W3CDTF">2021-06-15T20:00:14Z</dcterms:created>
  <dcterms:modified xsi:type="dcterms:W3CDTF">2026-02-10T21:06:52Z</dcterms:modified>
</cp:coreProperties>
</file>